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5" tabRatio="703" activeTab="1"/>
  </bookViews>
  <sheets>
    <sheet name="Ia" sheetId="1" r:id="rId1"/>
    <sheet name="Ib" sheetId="2" r:id="rId2"/>
    <sheet name="2" sheetId="3" r:id="rId3"/>
    <sheet name="3" sheetId="4" r:id="rId4"/>
    <sheet name="Zestawienie" sheetId="5" r:id="rId5"/>
  </sheets>
  <definedNames>
    <definedName name="_xlnm.Print_Area" localSheetId="2">'2'!$A$1:$H$37</definedName>
    <definedName name="_xlnm.Print_Area" localSheetId="3">'3'!$A$1:$H$24</definedName>
    <definedName name="_xlnm.Print_Area" localSheetId="0">'Ia'!$A$1:$H$234</definedName>
    <definedName name="_xlnm.Print_Area" localSheetId="1">'Ib'!$A$1:$I$51</definedName>
    <definedName name="_xlnm.Print_Area" localSheetId="4">'Zestawienie'!$A$1:$E$31</definedName>
    <definedName name="_xlnm.Print_Titles" localSheetId="4">'Zestawienie'!$9:$10</definedName>
    <definedName name="Z_81736BE1_8433_11D3_AC2F_444553540000_.wvu.PrintArea" localSheetId="4" hidden="1">'Zestawienie'!$B$1:$E$10</definedName>
    <definedName name="Z_81736BE1_8433_11D3_AC2F_444553540000_.wvu.PrintTitles" localSheetId="4" hidden="1">'Zestawienie'!$9:$10</definedName>
  </definedNames>
  <calcPr fullCalcOnLoad="1"/>
</workbook>
</file>

<file path=xl/sharedStrings.xml><?xml version="1.0" encoding="utf-8"?>
<sst xmlns="http://schemas.openxmlformats.org/spreadsheetml/2006/main" count="892" uniqueCount="413">
  <si>
    <t>Wyszczególnienie elementów rozliczeniowych</t>
  </si>
  <si>
    <t>Wartość</t>
  </si>
  <si>
    <t>Lp.</t>
  </si>
  <si>
    <t>zł</t>
  </si>
  <si>
    <t>Podatek VAT 23 %</t>
  </si>
  <si>
    <t>ZBIORCZE ZESTAWIENIE KOSZTÓW</t>
  </si>
  <si>
    <t>OGÓŁEM Z VAT-em</t>
  </si>
  <si>
    <t>Branża elektroenergetyczna - oświetlenie</t>
  </si>
  <si>
    <t>Branża elektroenergetyczna - uszynienie</t>
  </si>
  <si>
    <t>Rozbudowa drogi wojewódzkiej nr 260 wraz z wiaduktem nad linią nr 353 Poznań Wschód- Skandawa oraz linią kolejową nr 281 Oleśnica- Chojnice w m. Gniezno.</t>
  </si>
  <si>
    <t>1A</t>
  </si>
  <si>
    <t>1B</t>
  </si>
  <si>
    <t>Branża drogowo-mostowa - wiadukt z dojazdami</t>
  </si>
  <si>
    <t>Branża drogowo-mostowa - kładki tymczasowe</t>
  </si>
  <si>
    <t xml:space="preserve">Budowa :  </t>
  </si>
  <si>
    <t>Rozbudowa drogi wojewódzkiej nr 260 wraz z wiaduktem nad linią nr 535 Poznań Wschód – Skandawa oraz linią kolejową nr 281 Oleśnica- Chojnice w m. Gniezno.</t>
  </si>
  <si>
    <t xml:space="preserve">Obiekt :  </t>
  </si>
  <si>
    <t xml:space="preserve">BRANŻA DROGOWO-MOSTOWA </t>
  </si>
  <si>
    <t>A d r e s :</t>
  </si>
  <si>
    <t>Opis robót :</t>
  </si>
  <si>
    <t xml:space="preserve">WIADUKT Z DOJAZDAMI </t>
  </si>
  <si>
    <t>Lp</t>
  </si>
  <si>
    <t>Nr Specyfikacji</t>
  </si>
  <si>
    <t>Opis pozycji</t>
  </si>
  <si>
    <t>Ilość</t>
  </si>
  <si>
    <t>J.m.</t>
  </si>
  <si>
    <t>Cena jedn.</t>
  </si>
  <si>
    <t>kpl</t>
  </si>
  <si>
    <t>D-01.00.00</t>
  </si>
  <si>
    <t>ROBOTY  PRZYGOTOWAWCZE</t>
  </si>
  <si>
    <t>D-01.01.01</t>
  </si>
  <si>
    <t>Roboty pomiarowe</t>
  </si>
  <si>
    <t>Wytyczenie drogowego obiektu inżynierskiego</t>
  </si>
  <si>
    <t>km</t>
  </si>
  <si>
    <t>ryczałt</t>
  </si>
  <si>
    <t>D-01.02.02</t>
  </si>
  <si>
    <t>Zdjęcie humusu</t>
  </si>
  <si>
    <t>Ręczne usunięcie warstwy ziemi urodzajnej /humusu/, z przerzutem na hałdę przy granicy robót: humus bez darni</t>
  </si>
  <si>
    <t>m3</t>
  </si>
  <si>
    <t>Wywiezienie humusu z terenu rozbiórki samochodem samowyładowczym, z załadunkiem i wyładunkiem mechanicznym</t>
  </si>
  <si>
    <t>D-01.02.04</t>
  </si>
  <si>
    <t>Rozbiórki elementów dróg i ulic</t>
  </si>
  <si>
    <t>Rozebranie mechaniczne nawierzchni z mieszanek mineralno-bitumicznych  (na składowisko Inwestora- RDW Gniezno)</t>
  </si>
  <si>
    <t>Rozebranie mechaniczne podbudowy z kruszywa łamanego  (wywóz na składowisko Wykonawcy)</t>
  </si>
  <si>
    <t>Wywiezienie destruktu z terenu rozbiórki samochodem samowyładowczym, z załadunkiem i wyładunkiem mechanicznym</t>
  </si>
  <si>
    <t>Rozebranie nawierzchni z kostki betonowej na podbudowie - chodniki (na składowisko Inwestora- RDW Gniezno)</t>
  </si>
  <si>
    <t>Rozebranie krawężników betonowych  (wywóz na składowisko Wykonawcy)</t>
  </si>
  <si>
    <t>Rozebranie ław betonowych pod krawężniki (wywóz na składowisko Wykonawcy)</t>
  </si>
  <si>
    <t>Wywiezienie gruzu z terenu rozbiórki samochodem samowyładowczym, z załadunkiem i wyładunkiem mechanicznym</t>
  </si>
  <si>
    <t>Rozebranie słupków do znaków drogowych z rur stalowych z wywozem (na składowisko Inwestora- RDW Gniezno)</t>
  </si>
  <si>
    <t>szt</t>
  </si>
  <si>
    <t>Rozebranie tablic znaków drogowych - tablice informacyjne z wywozem (na składowisko Inwestora- RDW Gniezno)</t>
  </si>
  <si>
    <t>D-01.03.04</t>
  </si>
  <si>
    <t>Przebudowa kablowych linii teletechnicznych</t>
  </si>
  <si>
    <t>Ręczne kopanie rowów w gruncie kat.III, przy szerokości dna wykopu do 0,4 m i głębokości rowu do 0,6 m</t>
  </si>
  <si>
    <t>m</t>
  </si>
  <si>
    <t>Podłoża z materiałów sypkich pod kanały i obiekty - grubość podłoża: 10 cm</t>
  </si>
  <si>
    <t>m2</t>
  </si>
  <si>
    <t>Rury ochronne (osłonowe) stalowe dwudzielne, o średnicy  100 mm</t>
  </si>
  <si>
    <t>Ręczne zasypywanie rowów w gruncie kat.III, przy szerokości dna wykopu do 0,4 m i głębokości rowu do 0,6 m</t>
  </si>
  <si>
    <t>Przełożenie kabla telekomunikacyjnego na tymczasową kładkę wraz z ponownym ułożeniem w gruncie</t>
  </si>
  <si>
    <t>Montaż złączy do mikrorur w ziemi</t>
  </si>
  <si>
    <t>Montaż złączy mikrorur w ziemi</t>
  </si>
  <si>
    <t>Otwarcie muf złączowych przelotowych kabli światłowodowych w kanalizacji kablowej. Mufy termokurczliwe zamknięte na stałe</t>
  </si>
  <si>
    <t>złącze</t>
  </si>
  <si>
    <t>Zamknięcie na stałe muf złączowych termokurczliwych przelotowych kabli światłowodowych w kanalizacji kablowej</t>
  </si>
  <si>
    <t>Wyciąganie kabli światłowodowych z mikrorurek</t>
  </si>
  <si>
    <t xml:space="preserve">Wciąganie kabla światłowodowego do mikrorurek </t>
  </si>
  <si>
    <t>Uszczelnianie otworów rury przepustowej</t>
  </si>
  <si>
    <t xml:space="preserve">Demontaż złączy przelotowych na kablach światłowodowych ułożonych w kanalizacji kablowej.Kabel tubowy,mufa złączowa termokurczliwa,1 szt.spajanych światłowodów </t>
  </si>
  <si>
    <t>Demontaż złączy przelotowych na kablach światłowodowych ułożonych w kanalizacji kablowej.Kabel tubowy,mufa złącz.termokurczliwa,każdy następny spajany światłowód</t>
  </si>
  <si>
    <t>Montaż złączy przelotowych na kablach światłowodowych ułożonych w kanalizacji kablowej.Kabel tubowy,mufa złączowa termokurczliwa,1 szt.spajanych światłowodów</t>
  </si>
  <si>
    <t>Montaż złączy przelotowych na kablach światłowodowych ułożonych w kanalizacji kablowej.Kabel tubowy,mufa złącz.termokurczliwa,każdy następny spajany światłowód</t>
  </si>
  <si>
    <t>Pomiary reflektometryczne końcowe odcinków regeneratorowych z przełącznicy linii światłowodowych. 1 zmierzony światłowód</t>
  </si>
  <si>
    <t>odcinek</t>
  </si>
  <si>
    <t>Pomiary reflektometryczne końcowe odcinków regeneratorowych z przełącznicy linii światłowodowych. Każdy następny zmierzony światłowód</t>
  </si>
  <si>
    <t>Pomiary indywidualne tłumienności optycznej linii światłowodowych metodą transmisyjną. 1 zmierzony światłowód</t>
  </si>
  <si>
    <t>Pomiary indywidualne tłumienności optycznej linii światłowodowych metodą transmisyjną. Każdy następny zmierzony światłowód</t>
  </si>
  <si>
    <t>D-04.00.00</t>
  </si>
  <si>
    <t>PODBUDOWY</t>
  </si>
  <si>
    <t>D-04.01.01</t>
  </si>
  <si>
    <t>Koryto z profilowaniem i zagęszczeniem</t>
  </si>
  <si>
    <t>Mechaniczne profilowanie i zagęszczenie podłoża pod warstwy konstrukcyjne nawierzchni - kategoria gruntu: I-IV</t>
  </si>
  <si>
    <t>Ręczne profilowanie i zagęszczenie podłoża pod warstwy konstrukcyjne nawierzchni - kategoria gruntu: III-IV</t>
  </si>
  <si>
    <t>D-04.03.01</t>
  </si>
  <si>
    <t>Oczyszczenie i skropienie warstw konstrukcyjnych</t>
  </si>
  <si>
    <t>Czyszczenie mechaniczne nawierzchni drogowej: nieulepszonej</t>
  </si>
  <si>
    <t>Skropienie nawierzchni drogowych: emulsja asfaltowa + mleczko wapienne</t>
  </si>
  <si>
    <t>Czyszczenie mechaniczne nawierzchni drogowej: bitumicznej</t>
  </si>
  <si>
    <t>D-04.04.02</t>
  </si>
  <si>
    <t>Podbudowa z kruszywa łamanego stabilizowanego mechanicznie</t>
  </si>
  <si>
    <t>Podbudowa z kruszywa łamanego 0/63 stabilizowanego mechanicznie gr. 20 cm - jezdnia</t>
  </si>
  <si>
    <t>Podbudowa z kruszywa łamanego 0/63 stabilizowanego mechanicznie gr. 50 cm - dojazdy</t>
  </si>
  <si>
    <t>Ułożenie geotkaniny wzmacniającej min. 80/80</t>
  </si>
  <si>
    <t>D-04.05.01</t>
  </si>
  <si>
    <t>Podbudowa z gruntu lub kruszywa stabilizowanego cementem</t>
  </si>
  <si>
    <t>Warstwa wzmacniająca z gruntu stabilizowanego cementem (klasa C3/4) gr. 15 cm - jezdnia</t>
  </si>
  <si>
    <t xml:space="preserve">Pielęgnacja piaskiem z polewaniem wodą podbudowy z gruntu stabilizowanego cementem  </t>
  </si>
  <si>
    <t>D-04.06.01</t>
  </si>
  <si>
    <t>Podbudowa z chudego betonu</t>
  </si>
  <si>
    <t>Podbudowy z chudego betonu grubości 10 cm</t>
  </si>
  <si>
    <t>Pielęgnacja piaskiem z polewaniem wodą podbudowy z chudego betonu</t>
  </si>
  <si>
    <t>D-04.07.01</t>
  </si>
  <si>
    <t>Podbudowa z mieszanek mineralno-bitumicznych</t>
  </si>
  <si>
    <t xml:space="preserve">Podbudowa z mieszanek mineralno-bitumicznych - podbudowa zasadnicza z betonu asfaltowego AC 22P gr. 8cm </t>
  </si>
  <si>
    <t>D-05.00.00</t>
  </si>
  <si>
    <t>NAWIERZCHNIE</t>
  </si>
  <si>
    <t>D-05.03.01</t>
  </si>
  <si>
    <t>Nawierzchnia z kostki kamiennej</t>
  </si>
  <si>
    <t>Chodniki z płyt chodnikowych betonowych o wym. ok. 40x40 - gr. 5cm, na podsypce: cementowo-piaskowej gr. 5 cm. Ostatecznie rozwiązanie konstrukcji nawierzchni chodnika uzgodnić na roboczo z Miejskim konserwatorem Zabytków w Gnieźnie.</t>
  </si>
  <si>
    <t>D-05.03.05a</t>
  </si>
  <si>
    <t>Nawierzchnie z mieszanek mineralno-bitumicznych - warstwa wiążąca</t>
  </si>
  <si>
    <t>Nawierzchnia z mieszanek mineralno-asfaltowych, grysowych - warstwa wiążąca z betonu asfaltowego AC 16W gr. 6 cm</t>
  </si>
  <si>
    <t>D-05.03.11</t>
  </si>
  <si>
    <t>Frezowanie nawierzchni asfaltowych</t>
  </si>
  <si>
    <t xml:space="preserve">Frezowanie nawierzchni asfaltowej </t>
  </si>
  <si>
    <t>D-05.03.13</t>
  </si>
  <si>
    <t>Nawierzchnie z mieszanek mastyksowo-grysowych (SMA) - warstwa ścieralna</t>
  </si>
  <si>
    <t>Nawierzchnia z mieszanek mastyksowo-grysowych SMA 8 gr. 4 cm</t>
  </si>
  <si>
    <t>D-06.00.00</t>
  </si>
  <si>
    <t>ROBOTY  WYKOŃCZENIOWE</t>
  </si>
  <si>
    <t>D-06.01.01</t>
  </si>
  <si>
    <t>Umocnienie skarp, rowów i ścieków</t>
  </si>
  <si>
    <t>Plantowanie (obrobienie na czysto) powierzchni skarp i korony nasypów, w gruncie kat.I-III</t>
  </si>
  <si>
    <t>Humusowanie i obsianie skarp przy grubości warstwy humusu 15 cm</t>
  </si>
  <si>
    <t>D-07.00.00</t>
  </si>
  <si>
    <t>URZĄDZENIA BEZPIECZEŃSTWA RUCHU</t>
  </si>
  <si>
    <t>D-07.01.01</t>
  </si>
  <si>
    <t>Oznakowanie poziome - stałe</t>
  </si>
  <si>
    <t xml:space="preserve">Oznakowanie poziome grubowarstwowe - linie segregacyjne i krawędziowe ciągłe  </t>
  </si>
  <si>
    <t>D-07.02.01</t>
  </si>
  <si>
    <t>Oznakowanie pionowe - stałe</t>
  </si>
  <si>
    <t>Słupki do znaków drogowych: z rur stalowych o średnicy 63,5 mm</t>
  </si>
  <si>
    <t>Tablice znaków drogowych</t>
  </si>
  <si>
    <t>Oznakowanie pionowe - tymczasowe</t>
  </si>
  <si>
    <t>Organizacja ruchu na czas robót (wykonanie, utrzymanie i demontaż) - oznakowanie pionowe i poziome</t>
  </si>
  <si>
    <t>M-11.00.00</t>
  </si>
  <si>
    <t>FUNDAMENTOWANIE</t>
  </si>
  <si>
    <t>M-11.01.01</t>
  </si>
  <si>
    <t>Wykopy pod ławy wraz z umocnieniem</t>
  </si>
  <si>
    <t>Roboty ziemne wykonywane koparkami z transportem urobku samochodami samowyładowczymi: grunt kat. III - wykop (90%)</t>
  </si>
  <si>
    <t>Roboty ziemne ręczne z transportem urobku samochodami samowyładowczymim: grunt kat. III - wykop (10%)</t>
  </si>
  <si>
    <t>M-11.01.04</t>
  </si>
  <si>
    <t>Zasypanie wykopów wraz z zagęszczeniem i wykonanie nasypów przy obiektach</t>
  </si>
  <si>
    <t>Ręczne formowanie nasypów z ziemi dowożonej samochodami samowyładowczymi: grunt kat. III-IV</t>
  </si>
  <si>
    <t>Zagęszczenie uprzednio rozplantowanego warstwami gruntu w nasypie zagęszczarkami, w gruncie sypkim, kategorii : I-III</t>
  </si>
  <si>
    <t>M-12.00.00</t>
  </si>
  <si>
    <t>ZBROJENIE</t>
  </si>
  <si>
    <t>M-12.01.02</t>
  </si>
  <si>
    <t>Zbrojenie betonu stalą klasy A-III - przyczółki</t>
  </si>
  <si>
    <t>Przygotowanie zbrojenia przyczółków mostowych, przy średnicy prętów: 16-25 mm</t>
  </si>
  <si>
    <t>t</t>
  </si>
  <si>
    <t>Montaż zbrojenia przyczółków mostowych, przy średnicy prętów: 16-25 mm</t>
  </si>
  <si>
    <t>Wiercenie otworów o średnicy 22 mm wraz z wklejeniem łączników średnicy 20 mm</t>
  </si>
  <si>
    <t>Wiercenie otworów o średnicy 18 mm wraz z wklejeniem łączników średnicy 16 mm</t>
  </si>
  <si>
    <t>Wiercenie otworów o średnicy 14 mm wraz z wklejeniem łączników średnicy 12 mm</t>
  </si>
  <si>
    <t>Zbrojenie betonu stalą klasy A-III - płyta pomostu i belki nadłożyskowe</t>
  </si>
  <si>
    <t>Przygotowanie zbrojenia płyt współpracujących, przy średnicy prętów: 8-28 mm</t>
  </si>
  <si>
    <t>Montaż zbrojenia płyt współpracujących, przy średnicy prętów: 8-28 mm</t>
  </si>
  <si>
    <t>Zbrojenie betonu stalą klasy A-III - płyty przejściowe</t>
  </si>
  <si>
    <t>Przygotowanie zbrojenia płyt przejściowych, przy średnicy prętów: 12-16 mm</t>
  </si>
  <si>
    <t>Montaż zbrojenia płyt przejściowych, przy średnicy prętów: 12-16 mm</t>
  </si>
  <si>
    <t>M.12.02.00</t>
  </si>
  <si>
    <t>KABLE SPRĘŻAJĄCE</t>
  </si>
  <si>
    <t>M.12.02.01</t>
  </si>
  <si>
    <t>Cięgna sprężające</t>
  </si>
  <si>
    <t>Zakup i transport kabli sprężających, z zakotwieniem (cały system), montaż kabli w osłonkach i systemowym zabezpieczeniu antykorozyjnym, wykonanie sprężenia - kable 9L15,7*150mm2 1860MPa</t>
  </si>
  <si>
    <t>M-13.00.00</t>
  </si>
  <si>
    <t>BETON</t>
  </si>
  <si>
    <t>M-13.01.04</t>
  </si>
  <si>
    <t>Beton podpór klasy B35 w elementach o grubości &gt; 60 cm</t>
  </si>
  <si>
    <t>Betonowanie betonem B35 (C30/37) przyczółków</t>
  </si>
  <si>
    <t>Podpory mostowe i ściany oporowe betonowe i żelbetowe - deskowanie przyczółków</t>
  </si>
  <si>
    <t>Beton podpór klasy B45 w elementach o grubości &gt; 60 cm</t>
  </si>
  <si>
    <t>Betonowanie betonem B45 (C35/45) ciosy</t>
  </si>
  <si>
    <t>Podpory mostowe i ściany oporowe betonowe i żelbetowe - deskowanie ciosów</t>
  </si>
  <si>
    <t>M-13.01.05</t>
  </si>
  <si>
    <t>Beton ustroju nośnego klasy B30 w elementach o grubości &lt; 60 cm</t>
  </si>
  <si>
    <t>Betonowanie betonem B30 (C25/30) płyt pełnych i belek nadłożyskowych ustrojów niosących mostów żelbetowych i sprężonych</t>
  </si>
  <si>
    <t>Ustroje niosące mostów żelbetowych i sprężonych - deskowanie płyty pomostowej i belek nadłożyskowych</t>
  </si>
  <si>
    <t>M-13.01.08</t>
  </si>
  <si>
    <t>Beton płyt przejściowych klasy B30 w elementach o grubości &lt; 60 cm</t>
  </si>
  <si>
    <t>Betonowanie betonem B30 (C25/30) płyt przejściowych</t>
  </si>
  <si>
    <t>Podpory mostowe żelbetowe - deskowanie tradycyjne płyt przejściowych</t>
  </si>
  <si>
    <t>M-13.02.02</t>
  </si>
  <si>
    <t>Beton klasy poniżej B25 bez deskowania</t>
  </si>
  <si>
    <t>Betonowanie betonem B15 (C12/15) podbetonu i nadbetonu płyt przejściowych</t>
  </si>
  <si>
    <t>M-14.00.00</t>
  </si>
  <si>
    <t>KONSTRUKCJE STALOWE</t>
  </si>
  <si>
    <t>M-14.01.02</t>
  </si>
  <si>
    <t>Konstrukcja stalowa ustroju niosącego</t>
  </si>
  <si>
    <t>Budowa i rozbiórka podpór tymczasowych, podniesienie/przeniesienie przęseł - długości do 35 m, opartych na łożyskach wraz z przeniesieniem w lokalizację tymczasową i ponowny montaż na łożyskach w lokalizacji docelowej (w lokalizacji tymczasowej pod każdym słupkiem kraty)</t>
  </si>
  <si>
    <t xml:space="preserve">Zakup, transport i montaż konstrukcji stalowej wiaduktu wraz z wypełnieniem szczelin w konstrukcji istniejącej </t>
  </si>
  <si>
    <t>Montaż sworzni śrubowych śr. 20mm L=200mm</t>
  </si>
  <si>
    <t>kg</t>
  </si>
  <si>
    <t>Śruby montażowe w stalowej konstrukcji wiaduktu</t>
  </si>
  <si>
    <t>Naprawa elementów konstrukcji stalowej przęsła mostowego: usuwanie nitów palnikiem, rozwiercanie otworów</t>
  </si>
  <si>
    <t>Naprawa elementów konstrukcji stalowej przęsła mostowego: wypalanie otworów</t>
  </si>
  <si>
    <t>Nitowanie stalowej konstrukcji wiaduktu</t>
  </si>
  <si>
    <t>Nitowanie stalowej konstrukcji wiaduktu (nity mechaniczne)</t>
  </si>
  <si>
    <t>Demontaż i ponowny montaż odbojnic sieci trakcyjnej.</t>
  </si>
  <si>
    <t>szt.</t>
  </si>
  <si>
    <t>Pomontażowa regulacja sieci jednodrutowej płaskiej ; do 750 m odcinka naprężenia</t>
  </si>
  <si>
    <t>odc.napr</t>
  </si>
  <si>
    <t>M-14.02.01</t>
  </si>
  <si>
    <t>Pokrywanie powłokami malarskimi konstrukcji stalowych</t>
  </si>
  <si>
    <t>Czyszczenie strumieniowo-ścierne powierzchni o stanie wyjściowym B do stopnia czystości powierzchni stalowych Sa 2,5 (wiadukt)</t>
  </si>
  <si>
    <t xml:space="preserve">Czyszczenie hydrodynamiczne powierzchni stalowych konstrukcji (wiadukt i balustrady na dojazdach) </t>
  </si>
  <si>
    <t>Pokrywanie powłoką malarską ustroju niosącego</t>
  </si>
  <si>
    <t>Pokrywanie powłoką malarską elementów stalowych - balustrady na dojazdach</t>
  </si>
  <si>
    <t>M-14.02.02</t>
  </si>
  <si>
    <t>Zabezpieczenie konstrukcji stalowych poprzez metalizację</t>
  </si>
  <si>
    <t>Wykonanie metalizacji ustroju niosącego</t>
  </si>
  <si>
    <t>M-15.00.00</t>
  </si>
  <si>
    <t>IZOLACJA</t>
  </si>
  <si>
    <t>M-15.01.01</t>
  </si>
  <si>
    <t>Izolacja bitumiczna wykonywana na zimno</t>
  </si>
  <si>
    <t>Wykonanie na obiektach mostowych izolacji przeciwwilgociowych powłokowych bitumicznych na zimno z roztworu asfaltowego</t>
  </si>
  <si>
    <t>M-15.02.03</t>
  </si>
  <si>
    <t>Izolacja bitumiczna wykonana na gorąco. Izolacja z papy zgrzewalnej</t>
  </si>
  <si>
    <t>Wykonanie izolacji z papy zgrzewalnej wraz z zagruntowaniem podłoża</t>
  </si>
  <si>
    <t>M-15.02.04</t>
  </si>
  <si>
    <t>Izolacja natryskowa pomostu z metakrylanu metylu (MMA)</t>
  </si>
  <si>
    <t>Wykonanie izolacji natryskowej na płycie pomostu z metakrylanu metylu (MMA)</t>
  </si>
  <si>
    <t>M-15.03.02</t>
  </si>
  <si>
    <t xml:space="preserve">Nawierzchnia z kationowej emulsji bitumicznej modyfikowanej polimerami </t>
  </si>
  <si>
    <t xml:space="preserve">Wykonanie nawierzchni na chodnikach gr. 5-20mm, wraz z zagruntowaniem podłoża </t>
  </si>
  <si>
    <t>M-15.04.02</t>
  </si>
  <si>
    <t>Nawierzchnie na obiektach mostowych. Warstwa wiążąca i ścieralna z asfaltu lanego</t>
  </si>
  <si>
    <t>Nawierzchnia z asfaltu lanego - warstwa wiążąca po zagęszczeniu gr. 5 cm</t>
  </si>
  <si>
    <t>Przyklejenie taśmy uszczelniającej</t>
  </si>
  <si>
    <t>M-16.00.00</t>
  </si>
  <si>
    <t>ODWODNIENIE</t>
  </si>
  <si>
    <t>M-16.01.01</t>
  </si>
  <si>
    <t>Wpusty</t>
  </si>
  <si>
    <t xml:space="preserve">Wykonanie elementów odwodnienia ustrojów mostowych niosących - wpustów z odprowadzeniem pionowym śr. 150 mm </t>
  </si>
  <si>
    <t>M-16.01.02</t>
  </si>
  <si>
    <t>Rury o przekroju do 350 mm</t>
  </si>
  <si>
    <t>Czyszczaki kanalizacyjne o średnicy: 160 mm</t>
  </si>
  <si>
    <t>Rurociągi z rur PP, przy średnicy rur 160 mm</t>
  </si>
  <si>
    <t>Pozostałe elementy odwodnienia: mufy, kompensatory, trójniki, kolana, zawiesia</t>
  </si>
  <si>
    <t>M-16.01.03</t>
  </si>
  <si>
    <t>Sączki i dreny dla odwodnienia izolacji pomostu</t>
  </si>
  <si>
    <t>Wykonanie elementów odwodnienia ustrojów mostowych niosących - sączków odwadniających z tworzywa sztucznego</t>
  </si>
  <si>
    <t>Wykonanie drenażu podłużnego z grysu bazaltowego z kompozycją epoksydową</t>
  </si>
  <si>
    <t>M-17.00.00</t>
  </si>
  <si>
    <t>ŁOŻYSKA</t>
  </si>
  <si>
    <t>M-17.05.01</t>
  </si>
  <si>
    <t>Naprawa łożysk stalowych</t>
  </si>
  <si>
    <t>Demontaż, konserwacja i montaż łożysk stalowych</t>
  </si>
  <si>
    <t>M-18.00.00</t>
  </si>
  <si>
    <t>URZĄDZENIA  DYLATACYJNE</t>
  </si>
  <si>
    <t>M-18.01.02</t>
  </si>
  <si>
    <t xml:space="preserve">Modułowe urządzenie dylatacyjne </t>
  </si>
  <si>
    <t>Ułożenie dylatacji mostowej wielomodułowej o przesuwie do +-40 mm</t>
  </si>
  <si>
    <t>M-18.02.01</t>
  </si>
  <si>
    <t>Taśmy dylatacyjne i wypełnienie dylatacji masą uszczelniającą</t>
  </si>
  <si>
    <t>Wykonanie nacięcia i uszczelnienia wkładką neoprenową z wypełnieniem masą uszczelniającą</t>
  </si>
  <si>
    <t>Wykonanie uszczelnienia taśmą dylatacyjną z wypełnieniem masą uszczelniającą</t>
  </si>
  <si>
    <t>M-19.00.00</t>
  </si>
  <si>
    <t>ELEMENTY  ZABEZPIECZAJĄCE</t>
  </si>
  <si>
    <t>M-19.01.01</t>
  </si>
  <si>
    <t>Krawężnik mostowy</t>
  </si>
  <si>
    <t>Montaż na obiektach mostowych krawężników kamiennych 20x20x50 cm na ławie z grysu bazaltowego wraz z kotwieniem krawężnika do elementów stalowych wiaduktu i uszczelnieniem</t>
  </si>
  <si>
    <t>Montaż na obiektach mostowych krawężników kamiennych 20x30 cm na ławie betonowej z oporem wraz z kotwieniem krawężnika do kapy i uszczelnieniem</t>
  </si>
  <si>
    <t xml:space="preserve">Ławy pod krawężniki kamienne beton B15 (C12/15) </t>
  </si>
  <si>
    <t>M-19.01.04</t>
  </si>
  <si>
    <t>Balustrady na obiektach mostowych</t>
  </si>
  <si>
    <t>Montaż balustrad mostowych stalowych na obiekcie H=1,3m, moduł 1,29m (kotwione do konstrukcji stalowej wiaduktu)</t>
  </si>
  <si>
    <t>M-20.00.00</t>
  </si>
  <si>
    <t>INNE  ROBOTY MOSTOWE</t>
  </si>
  <si>
    <t>M-20.01.02</t>
  </si>
  <si>
    <t>Warstwa filtracyjna i drenaż za ścianami konstrukcji</t>
  </si>
  <si>
    <t>Wykonanie warstwy drenującej z geokompozytów i maty filtracyjnej na ścianie przyczółka</t>
  </si>
  <si>
    <t>M-20.01.03</t>
  </si>
  <si>
    <t>Drenaż z rur w obsypce</t>
  </si>
  <si>
    <t>Ułożenie rur drenarskich perforowanych średnicy 110 mm w otulinie filtracyjnej na korytku bet. wraz z rurami odprowadzającymi wodę na skarpę nasypu</t>
  </si>
  <si>
    <t>M-20.01.04</t>
  </si>
  <si>
    <t>Roboty rozbiórkowe</t>
  </si>
  <si>
    <t>Demontaż elementów stalowych balustrad mostowych</t>
  </si>
  <si>
    <t>Demontaż elementów stalowych konstrukcji wiaduktu</t>
  </si>
  <si>
    <t>Transport elementów mostowych stalowych</t>
  </si>
  <si>
    <t>Rozebranie krawężników kamiennych o wymiarach 15x20 cm</t>
  </si>
  <si>
    <t>Rozebranie mechaniczne nawierzchni z mieszanek mineralno-bitumicznych o grubości 14cm</t>
  </si>
  <si>
    <t xml:space="preserve">Usunięcie izolacji płyty pomostowej z papy </t>
  </si>
  <si>
    <t>Frezowanie nawierzchni bitumicznej na wspornikach podchodnikowych</t>
  </si>
  <si>
    <t>Rozbiórka mechaniczna betonu wyrównawczego pomostu</t>
  </si>
  <si>
    <t>Rozbiórka mechaniczna żelbetowych elementów przyczółka (ława podłożyskowa, ciosy, ścianka zapleczna, płyta przejsciowa)</t>
  </si>
  <si>
    <t>Rozebranie koryta dla urządzeń obcych (teren PKP)</t>
  </si>
  <si>
    <t>Załadowanie i wywiezienie gruzu/destruktu transportem samochodowym przy załadunku i wyładunku mechanicznym</t>
  </si>
  <si>
    <t>M-20.01.10</t>
  </si>
  <si>
    <t>Powierzchniowe zabezpieczenie betonu</t>
  </si>
  <si>
    <t>Przygotowanie podłoża betonowego i wykonanie powierzchniowego zabezpieczenia betonu poprzez hydrofobizację</t>
  </si>
  <si>
    <t>M-20.01.11</t>
  </si>
  <si>
    <t>Powłoka antygraffiti</t>
  </si>
  <si>
    <t>Wykonanie zabezpieczenia przed graffiti (powłoka bezbarwna)</t>
  </si>
  <si>
    <t>100 m2</t>
  </si>
  <si>
    <t>M-20.07.02</t>
  </si>
  <si>
    <t>Znaki wysokościowe</t>
  </si>
  <si>
    <t>Montaż (założenie) reperów na obiekcie wraz z niezbędnymi pracami geodezyjnymi</t>
  </si>
  <si>
    <t>Montaż reperu stałego referencyjnego poza obiektem na gruncie</t>
  </si>
  <si>
    <t>M-20.10.02</t>
  </si>
  <si>
    <t>Naprawa powierzchni betonowych zaprawami typu PCC</t>
  </si>
  <si>
    <t>Szpachlowanie zamykające na grubość 4 mm materiałem SPCC - torkret</t>
  </si>
  <si>
    <t>Naprawa powierzchni betonowych zaprawami SPCC - warstwa gr. ok.3 cm - gzyms murów oporowych i wiadukt nad bocznicą</t>
  </si>
  <si>
    <t>M-20.10.03</t>
  </si>
  <si>
    <t>Naprawa powierzchni betonowych betonem natryskowym przez torkretowanie</t>
  </si>
  <si>
    <t>Czyszczenie strumieniowo-ścierne powierzchni: pionowych, skośnych i cylindrycznych podpór</t>
  </si>
  <si>
    <t>Torkretowanie ścian , sklepień i stropów gr. śr. 2cm</t>
  </si>
  <si>
    <t>M-20.10.04</t>
  </si>
  <si>
    <t xml:space="preserve">Naprawa powierzchni betonowych iniekcją ciśnieniową </t>
  </si>
  <si>
    <t>Wykonanie iniekcji uszczelniającej rysy w przyczółku</t>
  </si>
  <si>
    <t>M-20.10.10</t>
  </si>
  <si>
    <t>Ogrodzenie przy obiekcie</t>
  </si>
  <si>
    <t>Ogrodzenie stalowe</t>
  </si>
  <si>
    <t>M-20.10.17</t>
  </si>
  <si>
    <t>Zabezpieczenie urządzeń obcych.</t>
  </si>
  <si>
    <t>Zabezpieczenie urządzeń obcych rurą ochronną dwudzielną HDPE śr. 110 mm</t>
  </si>
  <si>
    <t>Zabezpieczenie urządzeń obcych rurą ochronną dwudzielną HDPE śr. 160 mm</t>
  </si>
  <si>
    <t>Zabezpieczenie urządzeń obcych rurą ochronną HDPE śr. 110 mm</t>
  </si>
  <si>
    <t>Rurociągi z rur HDPE, przy średnicy rur 75 mm wraz z wciągnięciem kabla energetycznego</t>
  </si>
  <si>
    <t>Rury stalowe osłonowe średnicy 159,0/10 mm</t>
  </si>
  <si>
    <t>Rury stalowe osłonowe średnicy 219,0/10 mm</t>
  </si>
  <si>
    <t>Zabezpieczenie urządzeń obcych PKP w korytka prefabrykowane betonowe z pokrywą (teren PKP)</t>
  </si>
  <si>
    <t>Zabezpieczenie na czas wykonywania robót budowlanych urządzeń obcych - szafka energetyczna</t>
  </si>
  <si>
    <t>M-20.10.20</t>
  </si>
  <si>
    <t>Próbne obciążenie obiektu mostowego</t>
  </si>
  <si>
    <t>Wykonanie próbnego obciążenia obiektu (statyczne)</t>
  </si>
  <si>
    <t>SUMA:</t>
  </si>
  <si>
    <t xml:space="preserve">BRANŻA MOSTOWA - kładki i dojścia tymczasowe </t>
  </si>
  <si>
    <t>ROBOTY PRZYGOTOWAWCZE</t>
  </si>
  <si>
    <t>Usunięcie warstwy ziemi urodzajnej /humusu/</t>
  </si>
  <si>
    <t xml:space="preserve">Wywiezienie humusu z terenu rozbiórki samochodem samowyładowczym, z załadunkiem i wyładunkiem mechanicznym
</t>
  </si>
  <si>
    <t>ROBOTY WYKOŃCZENIOWE</t>
  </si>
  <si>
    <t>Roboty wykończeniowe</t>
  </si>
  <si>
    <t>Humusowanie i obsianie skarp przy grubości warstwy humusu 10 cm</t>
  </si>
  <si>
    <t>ELEMENTY ZABEZPIECZAJĄCE</t>
  </si>
  <si>
    <t>D-07.06.02</t>
  </si>
  <si>
    <t>Urządzenia zabezpieczające ruch pieszy</t>
  </si>
  <si>
    <t>Ustawienie balustrady U-11a H=1,1m - tymczasowe zabezpieczenie dojścia do kładki</t>
  </si>
  <si>
    <t>Wykonanie wykopów w gruntach kategorii I-V</t>
  </si>
  <si>
    <t>Wykonanie nasypów</t>
  </si>
  <si>
    <t>Wykonanie nasypów z gruntu dowiezionego z dokopu</t>
  </si>
  <si>
    <t>M-11.07.01</t>
  </si>
  <si>
    <t>Ścianka szczelna stalowa</t>
  </si>
  <si>
    <t>Wbijanie ścianek szczelnych stalowych wysokości min H = 8,0 m</t>
  </si>
  <si>
    <t>Wyciąganie ścianek szczelnych stalowych H=8,0m</t>
  </si>
  <si>
    <t>INNE ROBOTY MOSTOWE</t>
  </si>
  <si>
    <t>Rozebranie balustrad ochronnych</t>
  </si>
  <si>
    <t>Rozebranie nawierzchni z płyt żelbetowych pełnych</t>
  </si>
  <si>
    <t>Zabezpieczenie urządzeń obcych</t>
  </si>
  <si>
    <t>Montaż kabla teletechnicznego (światłowód)</t>
  </si>
  <si>
    <t>Montaż rur osłonowych dwudzielnych śr. 160 mm dla zabezpieczenia kabli teletechnicznych</t>
  </si>
  <si>
    <t>M-20.20.01</t>
  </si>
  <si>
    <t>Konstrukcje tymczasowe</t>
  </si>
  <si>
    <t>Budowa nawierzchni z płyt żelbetowych pełnych</t>
  </si>
  <si>
    <t>Wykonanie i demontaż podparć obiektów z płyt żelbetowych pełnych staroużytecznych</t>
  </si>
  <si>
    <t>Budowa, utrzymanie i demontaż obiektu tymczasowego składanego, nad torami stacji Gniezno</t>
  </si>
  <si>
    <t>Budowa, utrzymanie i demontaż obiektu tymczasowego, nad torem nieczynnej bocznicy (rejon wiaduktu W2)</t>
  </si>
  <si>
    <t xml:space="preserve">BRANŻA ELEKTROENERGETYCZNA </t>
  </si>
  <si>
    <t xml:space="preserve">Przebudowa oświetlenia drogowego </t>
  </si>
  <si>
    <t>D.07.07.01</t>
  </si>
  <si>
    <t>Wykopy ręczne wraz z zasypaniem, dla słupów oświetleniowych, przy głębokości wykopów do 1,5 m w gruncie kat.III</t>
  </si>
  <si>
    <t>Ręczne stawianie słupów oświetleniowych na fundamencie prefabrykowanym w gr.kat.I-III: słup oświetleniowy stalowy o wys. 10m z wysięgnikiem o dł. 1,5m</t>
  </si>
  <si>
    <t>Ręczne stawianie słupów oświetleniowych na fundamencie prefabrykowanym, w gr.kat.I-III: słup stylizowany o wys. 8m z wysięgnikiem dwuramiennym o dł. 2x1,15m</t>
  </si>
  <si>
    <t>Montaż na zamontowanym wysięgniku opraw LED o mocy 71W, oprawa drogowa</t>
  </si>
  <si>
    <t>Montaż na zamontowanym wysięgniku opraw LED o mocy 26W; oprawa stylizowana z optyką drogową</t>
  </si>
  <si>
    <t>Wykonanie przepustów pod drogami i torami w gruncie kat.III-IV, prostoliniowo,przeciskiem hydraulicznym, z powrotnym wciąganiem rur: HDPEp o średnicy 110</t>
  </si>
  <si>
    <t>Ręczne kopanie rowów dla kabli w gruncie kat.III, przy szerokości dna wykopu do 0,4 m i głębokości rowu do 0,8 m</t>
  </si>
  <si>
    <t>Nasypanie warstwy piasku na dnie rowu kablowego o szerokości: do 0.4 m (podsypka)</t>
  </si>
  <si>
    <t>Układanie w wykopie rur ochronnych; rury osłonowe gładkie HDPE 110</t>
  </si>
  <si>
    <t>Układanie w kapie chodnikowej wiaduktu rur ochronnych; rury osłonowe gładkie HDPE 110</t>
  </si>
  <si>
    <t>Ręczne układanie w rowach kablowych, kabli wielożyłowych o masie: ponad 0.5 do 1.0 kg/m , z przykryciem folią, kabel typu YAKY 4x 35;0,6/1kV</t>
  </si>
  <si>
    <t>Układanie w rurze kabla YAKY 4x35mm</t>
  </si>
  <si>
    <t>Montaż muf przelotowych z rur termokurczliwych, na kablach energetycznych z żyłami aluminiowymi o izolacji i powłoce z tworzyw sztucznych, na napięcie do 1 kV, o przekroju żył: ponad 10 do 35 mm2,  kabel wielożyłowy: mufa np. POLJ-01/4x10-35</t>
  </si>
  <si>
    <t>Nasypanie warstwy przesianej ziemi na dnie rowu kablowego o szerokości: do 0.4 m (nadsypka)</t>
  </si>
  <si>
    <t>Ręczne zasypywanie rowów dla kabli w gruncie kat.III, przy szerokości dna wykopu do 0,4 m i głębokości rowu do 0,6 m</t>
  </si>
  <si>
    <t>Wciąganie przewodów z udziałem podnośnika samochodowego: w słup lub rury osłonowe, kabel YDY 5x2,5mm</t>
  </si>
  <si>
    <t>Montaż złącza słupowego 1x25A Bi-Wts-4A</t>
  </si>
  <si>
    <t>Montaż złącza słupowego 2x25A Bi-Wts-4A</t>
  </si>
  <si>
    <t xml:space="preserve">Mechaniczne pogrążanie uziomów pionowych prętowych w gruncie: kat.III: uziom Fe/Zn śr. 18 mm </t>
  </si>
  <si>
    <t>Montaż uziomu z bednarki o przekroju 30x4 w wykopie: bednarka Fe/Zn 30x4</t>
  </si>
  <si>
    <t>Badania i pomiary instalacji uziemienia ochronnego lub roboczego : - pierwszy pomiar</t>
  </si>
  <si>
    <t>Badanie linii kablowej: niskiego napięcia - kabel 4-żyłowy</t>
  </si>
  <si>
    <t>odc</t>
  </si>
  <si>
    <t>Wywóz ziemi samochodami samowyładowczymi z załadowaniem i wyładowaniem gruntu kategorii: III</t>
  </si>
  <si>
    <t>Demontaż słupów oświetleniowych z wysięgnikiem i oprawą / oprawami</t>
  </si>
  <si>
    <t>Demontaż kabli wielożyłowych układanych w ziemi, o masie: ponad 0,5 do 1,0 kg/m /grunt kat.III-IV/</t>
  </si>
  <si>
    <t>100 m</t>
  </si>
  <si>
    <t xml:space="preserve">Uszynienie wiaduktu </t>
  </si>
  <si>
    <t>D-01.03.02</t>
  </si>
  <si>
    <t>Uszynienie wiaduktu i kładki tymczasowej</t>
  </si>
  <si>
    <t>Montaż uszynień indywidualnych przewodami układanymi w podłożu nawierzchni torowej, iskiernik niskonapięciowy TZD - 1 NR  wraz z uziemnieniem w obudowie OS</t>
  </si>
  <si>
    <t>Montaż kątownika mocującego zwiernik</t>
  </si>
  <si>
    <t>Segmentowy łącznik rozporowy SŁR M10x130</t>
  </si>
  <si>
    <t>Montaż przewodów: przewód ALYd 1x120mm</t>
  </si>
  <si>
    <t>1m/przew</t>
  </si>
  <si>
    <t>Montaż uchwytów. Uchwyt do rur słupowy SF 75</t>
  </si>
  <si>
    <t>Montaż końcówek, przez zaciskanie, na żyłach o przekroju: ponad 50 do 120 mm2</t>
  </si>
  <si>
    <t>Montaż rur osłonowych do knstrukcji wiaduktu rura SV 75 anty UV</t>
  </si>
  <si>
    <t>Montaż kolan łukowych na rurach osłonowych. Kolano DKF75-90 (60) (30)</t>
  </si>
  <si>
    <t>Montaż uszynienia: kołek gwintowany do połączeń szynowych</t>
  </si>
  <si>
    <t>Wykonanie połączeń konstrukcji bednarką Fe/Zn 30x4</t>
  </si>
  <si>
    <t>Badania powykonawcze wykonane testerem zwierników</t>
  </si>
  <si>
    <t>Roboty nieprzewidziane 5%</t>
  </si>
  <si>
    <t xml:space="preserve">Wywiezienie destruktu z terenu rozbiórki samochodem samowyładowczym, z załadunkiem i wyładunkiem mechanicznym (na składowisko Inwestora- RDW Gniezno)
</t>
  </si>
  <si>
    <t xml:space="preserve">Ułożenie siatki wzmacniającej do nawierzchni bitumicznych </t>
  </si>
  <si>
    <t>TABELA ELEMENTÓW ROZLICZENIOWYCH</t>
  </si>
  <si>
    <t>Razem 1A+1B+2+3</t>
  </si>
  <si>
    <t>RAZEM NETTO:</t>
  </si>
  <si>
    <t>108a</t>
  </si>
  <si>
    <t>M-16.01.04</t>
  </si>
  <si>
    <t>Wykonanie drenażu poprzecznego (prefabrykowanego)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</si>
</sst>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"/>
    <numFmt numFmtId="167" formatCode="0.0"/>
    <numFmt numFmtId="168" formatCode="#,##0.0"/>
    <numFmt numFmtId="169" formatCode="d.00.00.00\."/>
    <numFmt numFmtId="170" formatCode="00\.00\.00\."/>
    <numFmt numFmtId="171" formatCode="#,##0.000"/>
    <numFmt numFmtId="172" formatCode="#,##0_ ;[Red]\-#,##0\ "/>
    <numFmt numFmtId="173" formatCode="#,##0.00_ ;[Red]\-#,##0.00\ "/>
    <numFmt numFmtId="174" formatCode="#,##0&quot; F&quot;_);[Red]\(#,##0&quot; F&quot;\)"/>
    <numFmt numFmtId="175" formatCode="#,##0.00&quot; F&quot;_);[Red]\(#,##0.00&quot; F&quot;\)"/>
    <numFmt numFmtId="176" formatCode="0.000"/>
    <numFmt numFmtId="177" formatCode="0\.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0.000000"/>
    <numFmt numFmtId="182" formatCode="#,##0.0000"/>
    <numFmt numFmtId="183" formatCode="0.00000"/>
    <numFmt numFmtId="184" formatCode="0.0000"/>
    <numFmt numFmtId="185" formatCode="#,##0.00000"/>
    <numFmt numFmtId="186" formatCode="#,##0.000000"/>
    <numFmt numFmtId="187" formatCode="#,##0.0000000"/>
    <numFmt numFmtId="188" formatCode="#,##0.00000000"/>
    <numFmt numFmtId="189" formatCode="#,##0.00_ ;\-#,##0.00\ "/>
  </numFmts>
  <fonts count="6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2"/>
    </font>
    <font>
      <b/>
      <sz val="12"/>
      <name val="Times New Roman CE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Times New Roman"/>
      <family val="1"/>
    </font>
    <font>
      <i/>
      <sz val="10"/>
      <name val="Times New Roman CE"/>
      <family val="1"/>
    </font>
    <font>
      <b/>
      <sz val="16"/>
      <name val="Times New Roman CE"/>
      <family val="1"/>
    </font>
    <font>
      <sz val="8"/>
      <name val="Arial CE"/>
      <family val="2"/>
    </font>
    <font>
      <sz val="14"/>
      <name val="Times New Roman CE"/>
      <family val="1"/>
    </font>
    <font>
      <sz val="16"/>
      <name val="Arial CE"/>
      <family val="2"/>
    </font>
    <font>
      <sz val="8"/>
      <name val="Times New Roman CE"/>
      <family val="1"/>
    </font>
    <font>
      <b/>
      <sz val="12"/>
      <name val="Arial CE"/>
      <family val="2"/>
    </font>
    <font>
      <b/>
      <sz val="10"/>
      <name val="Times New Roman"/>
      <family val="1"/>
    </font>
    <font>
      <b/>
      <sz val="11"/>
      <name val="Times New Roman CE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3"/>
      <color indexed="8"/>
      <name val="Arial Narrow CE"/>
      <family val="2"/>
    </font>
    <font>
      <sz val="11"/>
      <color indexed="8"/>
      <name val="Arial Narrow CE"/>
      <family val="2"/>
    </font>
    <font>
      <b/>
      <sz val="11"/>
      <color indexed="8"/>
      <name val="Arial Narrow CE"/>
      <family val="2"/>
    </font>
    <font>
      <b/>
      <sz val="9"/>
      <color indexed="8"/>
      <name val="Arial Narrow CE"/>
      <family val="2"/>
    </font>
    <font>
      <sz val="9"/>
      <color indexed="8"/>
      <name val="Arial Narrow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3"/>
      <color rgb="FF080000"/>
      <name val="Arial Narrow CE"/>
      <family val="2"/>
    </font>
    <font>
      <sz val="11"/>
      <color rgb="FF080000"/>
      <name val="Arial Narrow CE"/>
      <family val="2"/>
    </font>
    <font>
      <b/>
      <sz val="11"/>
      <color rgb="FF080000"/>
      <name val="Arial Narrow CE"/>
      <family val="2"/>
    </font>
    <font>
      <b/>
      <sz val="9"/>
      <color rgb="FF080000"/>
      <name val="Arial Narrow CE"/>
      <family val="2"/>
    </font>
    <font>
      <sz val="9"/>
      <color rgb="FF080000"/>
      <name val="Arial Narrow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ashed">
        <color indexed="12"/>
      </top>
      <bottom style="dashed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" fontId="15" fillId="0" borderId="0" xfId="62" applyNumberFormat="1" applyFont="1" applyFill="1" applyBorder="1" applyAlignment="1">
      <alignment horizontal="center" vertical="top" wrapText="1"/>
      <protection/>
    </xf>
    <xf numFmtId="0" fontId="6" fillId="0" borderId="0" xfId="63" applyFont="1" applyFill="1" applyBorder="1" applyAlignment="1">
      <alignment horizontal="centerContinuous" wrapText="1"/>
      <protection/>
    </xf>
    <xf numFmtId="0" fontId="17" fillId="0" borderId="0" xfId="63" applyFont="1" applyFill="1" applyBorder="1" applyAlignment="1">
      <alignment wrapText="1"/>
      <protection/>
    </xf>
    <xf numFmtId="0" fontId="17" fillId="0" borderId="0" xfId="63" applyFont="1" applyFill="1" applyBorder="1">
      <alignment/>
      <protection/>
    </xf>
    <xf numFmtId="0" fontId="5" fillId="0" borderId="0" xfId="63" applyFont="1" applyFill="1" applyBorder="1">
      <alignment/>
      <protection/>
    </xf>
    <xf numFmtId="0" fontId="15" fillId="0" borderId="0" xfId="63" applyFont="1" applyFill="1" applyBorder="1" applyAlignment="1">
      <alignment horizontal="centerContinuous" wrapText="1"/>
      <protection/>
    </xf>
    <xf numFmtId="0" fontId="0" fillId="0" borderId="0" xfId="63" applyFont="1" applyFill="1" applyBorder="1">
      <alignment/>
      <protection/>
    </xf>
    <xf numFmtId="168" fontId="6" fillId="0" borderId="0" xfId="0" applyNumberFormat="1" applyFont="1" applyFill="1" applyBorder="1" applyAlignment="1">
      <alignment horizontal="center" vertical="top"/>
    </xf>
    <xf numFmtId="0" fontId="18" fillId="0" borderId="0" xfId="63" applyFont="1" applyFill="1" applyBorder="1">
      <alignment/>
      <protection/>
    </xf>
    <xf numFmtId="166" fontId="6" fillId="0" borderId="0" xfId="63" applyNumberFormat="1" applyFont="1" applyFill="1" applyBorder="1" applyAlignment="1">
      <alignment horizontal="center"/>
      <protection/>
    </xf>
    <xf numFmtId="166" fontId="5" fillId="0" borderId="0" xfId="63" applyNumberFormat="1" applyFont="1" applyFill="1" applyBorder="1" applyAlignment="1">
      <alignment horizontal="center"/>
      <protection/>
    </xf>
    <xf numFmtId="0" fontId="5" fillId="0" borderId="0" xfId="63" applyFont="1" applyFill="1" applyBorder="1" applyAlignment="1">
      <alignment wrapText="1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2" xfId="64" applyNumberFormat="1" applyFont="1" applyFill="1" applyBorder="1" applyAlignment="1">
      <alignment horizontal="center" vertical="center" wrapText="1"/>
      <protection/>
    </xf>
    <xf numFmtId="0" fontId="4" fillId="0" borderId="0" xfId="64" applyFont="1" applyFill="1" applyBorder="1" applyAlignment="1">
      <alignment horizontal="center" vertical="center" wrapText="1"/>
      <protection/>
    </xf>
    <xf numFmtId="0" fontId="4" fillId="0" borderId="13" xfId="63" applyNumberFormat="1" applyFont="1" applyFill="1" applyBorder="1" applyAlignment="1">
      <alignment horizontal="center" vertical="center" wrapText="1"/>
      <protection/>
    </xf>
    <xf numFmtId="0" fontId="4" fillId="0" borderId="14" xfId="63" applyNumberFormat="1" applyFont="1" applyFill="1" applyBorder="1" applyAlignment="1">
      <alignment horizontal="center" vertical="center" wrapText="1"/>
      <protection/>
    </xf>
    <xf numFmtId="0" fontId="4" fillId="0" borderId="15" xfId="62" applyNumberFormat="1" applyFont="1" applyFill="1" applyBorder="1" applyAlignment="1">
      <alignment horizontal="center" vertical="center" wrapText="1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16" fillId="0" borderId="0" xfId="63" applyFont="1" applyFill="1" applyBorder="1" applyAlignment="1">
      <alignment vertical="center"/>
      <protection/>
    </xf>
    <xf numFmtId="0" fontId="19" fillId="0" borderId="16" xfId="63" applyNumberFormat="1" applyFont="1" applyFill="1" applyBorder="1" applyAlignment="1">
      <alignment horizontal="center" vertical="center"/>
      <protection/>
    </xf>
    <xf numFmtId="0" fontId="19" fillId="0" borderId="17" xfId="63" applyNumberFormat="1" applyFont="1" applyFill="1" applyBorder="1" applyAlignment="1">
      <alignment horizontal="center" vertical="center" wrapText="1"/>
      <protection/>
    </xf>
    <xf numFmtId="0" fontId="19" fillId="0" borderId="18" xfId="63" applyNumberFormat="1" applyFont="1" applyFill="1" applyBorder="1" applyAlignment="1">
      <alignment horizontal="center" vertical="center"/>
      <protection/>
    </xf>
    <xf numFmtId="0" fontId="19" fillId="0" borderId="0" xfId="63" applyNumberFormat="1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right" vertical="center" wrapText="1"/>
      <protection/>
    </xf>
    <xf numFmtId="0" fontId="4" fillId="0" borderId="0" xfId="62" applyFont="1" applyFill="1" applyBorder="1" applyAlignment="1">
      <alignment horizontal="center" vertical="top" wrapText="1"/>
      <protection/>
    </xf>
    <xf numFmtId="49" fontId="4" fillId="0" borderId="0" xfId="62" applyNumberFormat="1" applyFont="1" applyFill="1" applyBorder="1" applyAlignment="1">
      <alignment horizontal="centerContinuous" wrapText="1"/>
      <protection/>
    </xf>
    <xf numFmtId="0" fontId="4" fillId="0" borderId="0" xfId="62" applyFont="1" applyFill="1" applyBorder="1" applyAlignment="1">
      <alignment horizontal="center" wrapText="1"/>
      <protection/>
    </xf>
    <xf numFmtId="3" fontId="14" fillId="0" borderId="0" xfId="62" applyNumberFormat="1" applyFont="1" applyFill="1" applyBorder="1" applyAlignment="1">
      <alignment horizontal="center" wrapText="1"/>
      <protection/>
    </xf>
    <xf numFmtId="3" fontId="5" fillId="0" borderId="0" xfId="62" applyNumberFormat="1" applyFont="1" applyFill="1" applyBorder="1" applyAlignment="1">
      <alignment horizontal="right" wrapText="1"/>
      <protection/>
    </xf>
    <xf numFmtId="0" fontId="5" fillId="0" borderId="0" xfId="62" applyFont="1" applyFill="1" applyBorder="1" applyAlignment="1">
      <alignment wrapText="1"/>
      <protection/>
    </xf>
    <xf numFmtId="0" fontId="5" fillId="0" borderId="0" xfId="62" applyFont="1" applyFill="1" applyBorder="1" applyAlignment="1">
      <alignment vertical="top" wrapText="1"/>
      <protection/>
    </xf>
    <xf numFmtId="0" fontId="5" fillId="0" borderId="0" xfId="62" applyFont="1" applyFill="1" applyBorder="1" applyAlignment="1">
      <alignment horizontal="left"/>
      <protection/>
    </xf>
    <xf numFmtId="0" fontId="13" fillId="0" borderId="0" xfId="63" applyFont="1" applyFill="1" applyBorder="1" applyAlignment="1">
      <alignment horizontal="justify"/>
      <protection/>
    </xf>
    <xf numFmtId="0" fontId="5" fillId="0" borderId="0" xfId="63" applyFont="1" applyFill="1" applyBorder="1" quotePrefix="1">
      <alignment/>
      <protection/>
    </xf>
    <xf numFmtId="0" fontId="24" fillId="0" borderId="19" xfId="63" applyNumberFormat="1" applyFont="1" applyFill="1" applyBorder="1" applyAlignment="1" quotePrefix="1">
      <alignment horizontal="center" vertical="center"/>
      <protection/>
    </xf>
    <xf numFmtId="0" fontId="23" fillId="0" borderId="20" xfId="63" applyNumberFormat="1" applyFont="1" applyFill="1" applyBorder="1" applyAlignment="1">
      <alignment horizontal="right" vertical="center" wrapText="1"/>
      <protection/>
    </xf>
    <xf numFmtId="4" fontId="22" fillId="0" borderId="21" xfId="63" applyNumberFormat="1" applyFont="1" applyFill="1" applyBorder="1" applyAlignment="1">
      <alignment horizontal="right" vertical="center" wrapText="1"/>
      <protection/>
    </xf>
    <xf numFmtId="0" fontId="14" fillId="0" borderId="0" xfId="62" applyFont="1" applyFill="1" applyBorder="1" applyAlignment="1">
      <alignment horizontal="left"/>
      <protection/>
    </xf>
    <xf numFmtId="0" fontId="20" fillId="0" borderId="0" xfId="63" applyFont="1" applyFill="1" applyBorder="1" applyAlignment="1">
      <alignment vertical="center"/>
      <protection/>
    </xf>
    <xf numFmtId="0" fontId="10" fillId="0" borderId="19" xfId="63" applyNumberFormat="1" applyFont="1" applyFill="1" applyBorder="1" applyAlignment="1" quotePrefix="1">
      <alignment horizontal="center" vertical="center"/>
      <protection/>
    </xf>
    <xf numFmtId="0" fontId="10" fillId="0" borderId="20" xfId="63" applyNumberFormat="1" applyFont="1" applyFill="1" applyBorder="1" applyAlignment="1">
      <alignment horizontal="left" vertical="center" wrapText="1" indent="1"/>
      <protection/>
    </xf>
    <xf numFmtId="3" fontId="10" fillId="0" borderId="0" xfId="63" applyNumberFormat="1" applyFont="1" applyFill="1" applyBorder="1" applyAlignment="1">
      <alignment horizontal="right" vertical="center"/>
      <protection/>
    </xf>
    <xf numFmtId="0" fontId="10" fillId="0" borderId="22" xfId="63" applyNumberFormat="1" applyFont="1" applyFill="1" applyBorder="1" applyAlignment="1" quotePrefix="1">
      <alignment horizontal="center" vertical="center"/>
      <protection/>
    </xf>
    <xf numFmtId="0" fontId="0" fillId="0" borderId="0" xfId="63" applyFont="1" applyFill="1" applyBorder="1" applyAlignment="1">
      <alignment vertical="center"/>
      <protection/>
    </xf>
    <xf numFmtId="0" fontId="10" fillId="0" borderId="23" xfId="63" applyNumberFormat="1" applyFont="1" applyFill="1" applyBorder="1" applyAlignment="1" quotePrefix="1">
      <alignment horizontal="center" vertical="center"/>
      <protection/>
    </xf>
    <xf numFmtId="0" fontId="21" fillId="0" borderId="24" xfId="63" applyNumberFormat="1" applyFont="1" applyFill="1" applyBorder="1" applyAlignment="1">
      <alignment horizontal="right" vertical="center" wrapText="1"/>
      <protection/>
    </xf>
    <xf numFmtId="3" fontId="4" fillId="0" borderId="0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Border="1" applyAlignment="1">
      <alignment horizontal="right" vertical="center"/>
      <protection/>
    </xf>
    <xf numFmtId="0" fontId="5" fillId="0" borderId="25" xfId="63" applyNumberFormat="1" applyFont="1" applyFill="1" applyBorder="1" applyAlignment="1">
      <alignment horizontal="right" vertical="center" wrapText="1"/>
      <protection/>
    </xf>
    <xf numFmtId="0" fontId="4" fillId="0" borderId="26" xfId="63" applyNumberFormat="1" applyFont="1" applyFill="1" applyBorder="1" applyAlignment="1">
      <alignment horizontal="right" vertical="center" wrapText="1"/>
      <protection/>
    </xf>
    <xf numFmtId="3" fontId="4" fillId="0" borderId="0" xfId="63" applyNumberFormat="1" applyFont="1" applyFill="1" applyBorder="1" applyAlignment="1">
      <alignment horizontal="right" vertical="center" wrapText="1"/>
      <protection/>
    </xf>
    <xf numFmtId="0" fontId="14" fillId="0" borderId="0" xfId="63" applyFont="1" applyFill="1" applyBorder="1" applyAlignment="1">
      <alignment horizontal="right" vertical="center" wrapText="1"/>
      <protection/>
    </xf>
    <xf numFmtId="0" fontId="10" fillId="0" borderId="27" xfId="63" applyNumberFormat="1" applyFont="1" applyFill="1" applyBorder="1" applyAlignment="1">
      <alignment horizontal="left" vertical="center" wrapText="1" indent="1"/>
      <protection/>
    </xf>
    <xf numFmtId="4" fontId="22" fillId="0" borderId="18" xfId="63" applyNumberFormat="1" applyFont="1" applyFill="1" applyBorder="1" applyAlignment="1" quotePrefix="1">
      <alignment horizontal="right" vertical="center"/>
      <protection/>
    </xf>
    <xf numFmtId="4" fontId="10" fillId="0" borderId="28" xfId="63" applyNumberFormat="1" applyFont="1" applyFill="1" applyBorder="1" applyAlignment="1" quotePrefix="1">
      <alignment horizontal="right" vertical="center"/>
      <protection/>
    </xf>
    <xf numFmtId="4" fontId="10" fillId="0" borderId="29" xfId="63" applyNumberFormat="1" applyFont="1" applyFill="1" applyBorder="1" applyAlignment="1" quotePrefix="1">
      <alignment horizontal="right" vertical="center"/>
      <protection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right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7" fillId="0" borderId="20" xfId="0" applyFont="1" applyBorder="1" applyAlignment="1">
      <alignment/>
    </xf>
    <xf numFmtId="0" fontId="0" fillId="0" borderId="20" xfId="0" applyBorder="1" applyAlignment="1">
      <alignment/>
    </xf>
    <xf numFmtId="0" fontId="67" fillId="33" borderId="20" xfId="0" applyFont="1" applyFill="1" applyBorder="1" applyAlignment="1">
      <alignment horizontal="right"/>
    </xf>
    <xf numFmtId="0" fontId="67" fillId="33" borderId="20" xfId="0" applyFont="1" applyFill="1" applyBorder="1" applyAlignment="1">
      <alignment horizontal="center"/>
    </xf>
    <xf numFmtId="0" fontId="67" fillId="33" borderId="20" xfId="0" applyFont="1" applyFill="1" applyBorder="1" applyAlignment="1">
      <alignment horizontal="left"/>
    </xf>
    <xf numFmtId="176" fontId="67" fillId="33" borderId="20" xfId="0" applyNumberFormat="1" applyFont="1" applyFill="1" applyBorder="1" applyAlignment="1">
      <alignment horizontal="right"/>
    </xf>
    <xf numFmtId="2" fontId="67" fillId="33" borderId="20" xfId="0" applyNumberFormat="1" applyFont="1" applyFill="1" applyBorder="1" applyAlignment="1">
      <alignment horizontal="right"/>
    </xf>
    <xf numFmtId="0" fontId="59" fillId="0" borderId="0" xfId="0" applyFont="1" applyAlignment="1">
      <alignment/>
    </xf>
    <xf numFmtId="0" fontId="67" fillId="34" borderId="20" xfId="0" applyFont="1" applyFill="1" applyBorder="1" applyAlignment="1">
      <alignment horizontal="right"/>
    </xf>
    <xf numFmtId="0" fontId="67" fillId="34" borderId="20" xfId="0" applyFont="1" applyFill="1" applyBorder="1" applyAlignment="1">
      <alignment horizontal="center"/>
    </xf>
    <xf numFmtId="0" fontId="67" fillId="34" borderId="20" xfId="0" applyFont="1" applyFill="1" applyBorder="1" applyAlignment="1">
      <alignment horizontal="left"/>
    </xf>
    <xf numFmtId="176" fontId="67" fillId="34" borderId="20" xfId="0" applyNumberFormat="1" applyFont="1" applyFill="1" applyBorder="1" applyAlignment="1">
      <alignment horizontal="right"/>
    </xf>
    <xf numFmtId="2" fontId="67" fillId="34" borderId="20" xfId="0" applyNumberFormat="1" applyFont="1" applyFill="1" applyBorder="1" applyAlignment="1">
      <alignment horizontal="right"/>
    </xf>
    <xf numFmtId="0" fontId="68" fillId="0" borderId="20" xfId="0" applyFont="1" applyBorder="1" applyAlignment="1">
      <alignment horizontal="right"/>
    </xf>
    <xf numFmtId="0" fontId="68" fillId="0" borderId="20" xfId="0" applyFont="1" applyBorder="1" applyAlignment="1">
      <alignment horizontal="center"/>
    </xf>
    <xf numFmtId="0" fontId="68" fillId="0" borderId="20" xfId="0" applyFont="1" applyBorder="1" applyAlignment="1">
      <alignment horizontal="left"/>
    </xf>
    <xf numFmtId="176" fontId="68" fillId="0" borderId="20" xfId="0" applyNumberFormat="1" applyFont="1" applyBorder="1" applyAlignment="1">
      <alignment horizontal="right"/>
    </xf>
    <xf numFmtId="2" fontId="68" fillId="0" borderId="20" xfId="0" applyNumberFormat="1" applyFont="1" applyBorder="1" applyAlignment="1">
      <alignment horizontal="right"/>
    </xf>
    <xf numFmtId="0" fontId="68" fillId="0" borderId="20" xfId="0" applyFont="1" applyBorder="1" applyAlignment="1">
      <alignment horizontal="left" wrapText="1"/>
    </xf>
    <xf numFmtId="0" fontId="68" fillId="0" borderId="20" xfId="0" applyFont="1" applyBorder="1" applyAlignment="1">
      <alignment horizontal="right" vertical="top"/>
    </xf>
    <xf numFmtId="0" fontId="68" fillId="0" borderId="20" xfId="0" applyFont="1" applyBorder="1" applyAlignment="1">
      <alignment horizontal="center" vertical="top"/>
    </xf>
    <xf numFmtId="176" fontId="68" fillId="0" borderId="20" xfId="0" applyNumberFormat="1" applyFont="1" applyBorder="1" applyAlignment="1">
      <alignment horizontal="right" vertical="top"/>
    </xf>
    <xf numFmtId="0" fontId="68" fillId="0" borderId="20" xfId="0" applyFont="1" applyBorder="1" applyAlignment="1">
      <alignment horizontal="left" vertical="top"/>
    </xf>
    <xf numFmtId="0" fontId="67" fillId="34" borderId="20" xfId="0" applyFont="1" applyFill="1" applyBorder="1" applyAlignment="1">
      <alignment horizontal="left" wrapText="1"/>
    </xf>
    <xf numFmtId="0" fontId="68" fillId="0" borderId="30" xfId="0" applyFont="1" applyBorder="1" applyAlignment="1">
      <alignment/>
    </xf>
    <xf numFmtId="0" fontId="68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0" fillId="0" borderId="31" xfId="0" applyBorder="1" applyAlignment="1">
      <alignment/>
    </xf>
    <xf numFmtId="0" fontId="68" fillId="0" borderId="2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0" fontId="67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2" fontId="67" fillId="33" borderId="20" xfId="0" applyNumberFormat="1" applyFont="1" applyFill="1" applyBorder="1" applyAlignment="1" applyProtection="1">
      <alignment horizontal="right"/>
      <protection locked="0"/>
    </xf>
    <xf numFmtId="2" fontId="67" fillId="34" borderId="20" xfId="0" applyNumberFormat="1" applyFont="1" applyFill="1" applyBorder="1" applyAlignment="1" applyProtection="1">
      <alignment horizontal="right"/>
      <protection locked="0"/>
    </xf>
    <xf numFmtId="2" fontId="68" fillId="0" borderId="20" xfId="0" applyNumberFormat="1" applyFont="1" applyBorder="1" applyAlignment="1" applyProtection="1">
      <alignment horizontal="right"/>
      <protection locked="0"/>
    </xf>
    <xf numFmtId="2" fontId="68" fillId="0" borderId="20" xfId="0" applyNumberFormat="1" applyFont="1" applyBorder="1" applyAlignment="1" applyProtection="1">
      <alignment horizontal="right" vertical="top"/>
      <protection locked="0"/>
    </xf>
    <xf numFmtId="0" fontId="67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0" fillId="0" borderId="27" xfId="63" applyNumberFormat="1" applyFont="1" applyFill="1" applyBorder="1" applyAlignment="1">
      <alignment horizontal="center" vertical="center" wrapText="1"/>
      <protection/>
    </xf>
    <xf numFmtId="189" fontId="59" fillId="33" borderId="20" xfId="74" applyNumberFormat="1" applyFont="1" applyFill="1" applyBorder="1" applyAlignment="1">
      <alignment/>
    </xf>
    <xf numFmtId="0" fontId="68" fillId="0" borderId="20" xfId="0" applyFont="1" applyBorder="1" applyAlignment="1">
      <alignment horizontal="left" shrinkToFit="1"/>
    </xf>
    <xf numFmtId="176" fontId="0" fillId="0" borderId="0" xfId="0" applyNumberFormat="1" applyAlignment="1">
      <alignment/>
    </xf>
    <xf numFmtId="1" fontId="10" fillId="0" borderId="0" xfId="62" applyNumberFormat="1" applyFont="1" applyFill="1" applyBorder="1" applyAlignment="1">
      <alignment horizontal="center" vertical="top" wrapText="1"/>
      <protection/>
    </xf>
    <xf numFmtId="1" fontId="6" fillId="0" borderId="0" xfId="62" applyNumberFormat="1" applyFont="1" applyFill="1" applyBorder="1" applyAlignment="1">
      <alignment horizontal="center" vertical="top" wrapText="1"/>
      <protection/>
    </xf>
    <xf numFmtId="166" fontId="15" fillId="0" borderId="0" xfId="63" applyNumberFormat="1" applyFont="1" applyFill="1" applyBorder="1" applyAlignment="1">
      <alignment horizontal="center"/>
      <protection/>
    </xf>
    <xf numFmtId="168" fontId="6" fillId="0" borderId="0" xfId="0" applyNumberFormat="1" applyFont="1" applyFill="1" applyBorder="1" applyAlignment="1">
      <alignment horizontal="center" vertical="top"/>
    </xf>
    <xf numFmtId="166" fontId="6" fillId="0" borderId="0" xfId="63" applyNumberFormat="1" applyFont="1" applyFill="1" applyBorder="1" applyAlignment="1">
      <alignment horizontal="center"/>
      <protection/>
    </xf>
  </cellXfs>
  <cellStyles count="63">
    <cellStyle name="Normal" xfId="0"/>
    <cellStyle name="_PERSONAL" xfId="15"/>
    <cellStyle name="_PERSONAL_1" xfId="16"/>
    <cellStyle name="20% — akcent 1" xfId="17"/>
    <cellStyle name="20% — akcent 2" xfId="18"/>
    <cellStyle name="20% — akcent 3" xfId="19"/>
    <cellStyle name="20% — akcent 4" xfId="20"/>
    <cellStyle name="20% — akcent 5" xfId="21"/>
    <cellStyle name="20% — akcent 6" xfId="22"/>
    <cellStyle name="40% — akcent 1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laroux" xfId="41"/>
    <cellStyle name="Comma_laroux" xfId="42"/>
    <cellStyle name="Currency [0]_laroux" xfId="43"/>
    <cellStyle name="Currency_laroux" xfId="44"/>
    <cellStyle name="Dane wejściowe" xfId="45"/>
    <cellStyle name="Dane wyjściowe" xfId="46"/>
    <cellStyle name="Dobry" xfId="47"/>
    <cellStyle name="Comma" xfId="48"/>
    <cellStyle name="Comma [0]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_laroux" xfId="58"/>
    <cellStyle name="normální_laroux" xfId="59"/>
    <cellStyle name="Normalny 2" xfId="60"/>
    <cellStyle name="Normalny 4" xfId="61"/>
    <cellStyle name="Normalny_Kosztorys inwestorski wg TER" xfId="62"/>
    <cellStyle name="Normalny_TER_choszcz_wa" xfId="63"/>
    <cellStyle name="Normalny_TER_Milsko_droga" xfId="64"/>
    <cellStyle name="Obliczenia" xfId="65"/>
    <cellStyle name="Followed Hyperlink" xfId="66"/>
    <cellStyle name="Percent" xfId="67"/>
    <cellStyle name="Styl 1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showZeros="0" view="pageBreakPreview" zoomScaleSheetLayoutView="100" zoomScalePageLayoutView="0" workbookViewId="0" topLeftCell="A175">
      <selection activeCell="G183" sqref="G183:G185"/>
    </sheetView>
  </sheetViews>
  <sheetFormatPr defaultColWidth="9.00390625" defaultRowHeight="12.75"/>
  <cols>
    <col min="1" max="1" width="8.25390625" style="0" customWidth="1"/>
    <col min="2" max="2" width="10.375" style="0" customWidth="1"/>
    <col min="3" max="3" width="106.00390625" style="0" customWidth="1"/>
    <col min="4" max="4" width="8.125" style="0" customWidth="1"/>
    <col min="5" max="5" width="6.75390625" style="0" customWidth="1"/>
    <col min="6" max="6" width="10.00390625" style="0" customWidth="1"/>
    <col min="7" max="7" width="15.00390625" style="0" customWidth="1"/>
    <col min="8" max="8" width="2.00390625" style="0" customWidth="1"/>
  </cols>
  <sheetData>
    <row r="1" ht="24.75" customHeight="1">
      <c r="C1" s="60" t="s">
        <v>407</v>
      </c>
    </row>
    <row r="2" spans="2:3" ht="15" customHeight="1">
      <c r="B2" s="61" t="s">
        <v>14</v>
      </c>
      <c r="C2" s="62" t="s">
        <v>15</v>
      </c>
    </row>
    <row r="3" spans="2:3" ht="15" customHeight="1">
      <c r="B3" s="61" t="s">
        <v>16</v>
      </c>
      <c r="C3" s="62" t="s">
        <v>17</v>
      </c>
    </row>
    <row r="4" spans="2:3" ht="15" customHeight="1">
      <c r="B4" s="61" t="s">
        <v>18</v>
      </c>
      <c r="C4" s="62"/>
    </row>
    <row r="5" spans="2:3" ht="15" customHeight="1">
      <c r="B5" s="61" t="s">
        <v>19</v>
      </c>
      <c r="C5" s="63" t="s">
        <v>20</v>
      </c>
    </row>
    <row r="6" ht="15" customHeight="1"/>
    <row r="7" ht="1.5" customHeight="1"/>
    <row r="8" spans="1:7" ht="15" customHeight="1">
      <c r="A8" s="64" t="s">
        <v>21</v>
      </c>
      <c r="B8" s="64" t="s">
        <v>22</v>
      </c>
      <c r="C8" s="64" t="s">
        <v>23</v>
      </c>
      <c r="D8" s="64" t="s">
        <v>24</v>
      </c>
      <c r="E8" s="64" t="s">
        <v>25</v>
      </c>
      <c r="F8" s="64" t="s">
        <v>26</v>
      </c>
      <c r="G8" s="64" t="s">
        <v>1</v>
      </c>
    </row>
    <row r="9" spans="1:7" ht="1.5" customHeight="1">
      <c r="A9" s="65"/>
      <c r="B9" s="65"/>
      <c r="C9" s="65"/>
      <c r="D9" s="65"/>
      <c r="E9" s="65"/>
      <c r="F9" s="65"/>
      <c r="G9" s="65"/>
    </row>
    <row r="10" spans="1:7" ht="3.75" customHeight="1">
      <c r="A10" s="65"/>
      <c r="B10" s="65"/>
      <c r="C10" s="65"/>
      <c r="D10" s="65"/>
      <c r="E10" s="65"/>
      <c r="F10" s="65"/>
      <c r="G10" s="65"/>
    </row>
    <row r="11" spans="1:7" s="71" customFormat="1" ht="15" customHeight="1">
      <c r="A11" s="66">
        <v>1</v>
      </c>
      <c r="B11" s="67" t="s">
        <v>28</v>
      </c>
      <c r="C11" s="68" t="s">
        <v>29</v>
      </c>
      <c r="D11" s="69"/>
      <c r="E11" s="68"/>
      <c r="F11" s="97"/>
      <c r="G11" s="70">
        <f>G12+G14+G17+G27</f>
        <v>0</v>
      </c>
    </row>
    <row r="12" spans="1:7" s="71" customFormat="1" ht="15" customHeight="1">
      <c r="A12" s="72">
        <v>1.1</v>
      </c>
      <c r="B12" s="73" t="s">
        <v>30</v>
      </c>
      <c r="C12" s="74" t="s">
        <v>31</v>
      </c>
      <c r="D12" s="75"/>
      <c r="E12" s="74"/>
      <c r="F12" s="98"/>
      <c r="G12" s="76">
        <f>G13</f>
        <v>0</v>
      </c>
    </row>
    <row r="13" spans="1:7" ht="15" customHeight="1">
      <c r="A13" s="77">
        <v>1</v>
      </c>
      <c r="B13" s="78" t="s">
        <v>30</v>
      </c>
      <c r="C13" s="79" t="s">
        <v>32</v>
      </c>
      <c r="D13" s="80">
        <v>0.24600000000000002</v>
      </c>
      <c r="E13" s="79" t="s">
        <v>33</v>
      </c>
      <c r="F13" s="99"/>
      <c r="G13" s="81">
        <f aca="true" t="shared" si="0" ref="G13:G68">ROUND(D13*F13,2)</f>
        <v>0</v>
      </c>
    </row>
    <row r="14" spans="1:7" s="71" customFormat="1" ht="15" customHeight="1">
      <c r="A14" s="72">
        <v>1.2</v>
      </c>
      <c r="B14" s="73" t="s">
        <v>35</v>
      </c>
      <c r="C14" s="74" t="s">
        <v>36</v>
      </c>
      <c r="D14" s="75"/>
      <c r="E14" s="74"/>
      <c r="F14" s="98"/>
      <c r="G14" s="76">
        <f>G15+G16</f>
        <v>0</v>
      </c>
    </row>
    <row r="15" spans="1:7" ht="15" customHeight="1">
      <c r="A15" s="77">
        <v>2</v>
      </c>
      <c r="B15" s="78" t="s">
        <v>35</v>
      </c>
      <c r="C15" s="79" t="s">
        <v>37</v>
      </c>
      <c r="D15" s="80">
        <v>72.25</v>
      </c>
      <c r="E15" s="79" t="s">
        <v>38</v>
      </c>
      <c r="F15" s="99"/>
      <c r="G15" s="81">
        <f t="shared" si="0"/>
        <v>0</v>
      </c>
    </row>
    <row r="16" spans="1:7" ht="15" customHeight="1">
      <c r="A16" s="77">
        <v>3</v>
      </c>
      <c r="B16" s="78" t="s">
        <v>35</v>
      </c>
      <c r="C16" s="79" t="s">
        <v>39</v>
      </c>
      <c r="D16" s="80">
        <v>54.188</v>
      </c>
      <c r="E16" s="79" t="s">
        <v>38</v>
      </c>
      <c r="F16" s="99"/>
      <c r="G16" s="81">
        <f t="shared" si="0"/>
        <v>0</v>
      </c>
    </row>
    <row r="17" spans="1:7" s="71" customFormat="1" ht="15" customHeight="1">
      <c r="A17" s="72">
        <v>1.3</v>
      </c>
      <c r="B17" s="73" t="s">
        <v>40</v>
      </c>
      <c r="C17" s="74" t="s">
        <v>41</v>
      </c>
      <c r="D17" s="75"/>
      <c r="E17" s="74"/>
      <c r="F17" s="98"/>
      <c r="G17" s="76">
        <f>SUM(G18:G26)</f>
        <v>0</v>
      </c>
    </row>
    <row r="18" spans="1:7" ht="15" customHeight="1">
      <c r="A18" s="77">
        <v>4</v>
      </c>
      <c r="B18" s="78" t="s">
        <v>40</v>
      </c>
      <c r="C18" s="79" t="s">
        <v>42</v>
      </c>
      <c r="D18" s="80">
        <v>17</v>
      </c>
      <c r="E18" s="79" t="s">
        <v>38</v>
      </c>
      <c r="F18" s="99"/>
      <c r="G18" s="81">
        <f t="shared" si="0"/>
        <v>0</v>
      </c>
    </row>
    <row r="19" spans="1:7" ht="15" customHeight="1">
      <c r="A19" s="77">
        <v>5</v>
      </c>
      <c r="B19" s="78" t="s">
        <v>40</v>
      </c>
      <c r="C19" s="79" t="s">
        <v>43</v>
      </c>
      <c r="D19" s="80">
        <v>68</v>
      </c>
      <c r="E19" s="79" t="s">
        <v>38</v>
      </c>
      <c r="F19" s="99"/>
      <c r="G19" s="81">
        <f t="shared" si="0"/>
        <v>0</v>
      </c>
    </row>
    <row r="20" spans="1:7" ht="15" customHeight="1">
      <c r="A20" s="77">
        <v>6</v>
      </c>
      <c r="B20" s="78" t="s">
        <v>40</v>
      </c>
      <c r="C20" s="79" t="s">
        <v>44</v>
      </c>
      <c r="D20" s="80">
        <v>85</v>
      </c>
      <c r="E20" s="79" t="s">
        <v>38</v>
      </c>
      <c r="F20" s="99"/>
      <c r="G20" s="81">
        <f t="shared" si="0"/>
        <v>0</v>
      </c>
    </row>
    <row r="21" spans="1:7" ht="15" customHeight="1">
      <c r="A21" s="77">
        <v>7</v>
      </c>
      <c r="B21" s="78" t="s">
        <v>40</v>
      </c>
      <c r="C21" s="79" t="s">
        <v>45</v>
      </c>
      <c r="D21" s="80">
        <v>108.4</v>
      </c>
      <c r="E21" s="79" t="s">
        <v>38</v>
      </c>
      <c r="F21" s="99"/>
      <c r="G21" s="81">
        <f t="shared" si="0"/>
        <v>0</v>
      </c>
    </row>
    <row r="22" spans="1:7" ht="15" customHeight="1">
      <c r="A22" s="77">
        <v>8</v>
      </c>
      <c r="B22" s="78" t="s">
        <v>40</v>
      </c>
      <c r="C22" s="79" t="s">
        <v>46</v>
      </c>
      <c r="D22" s="80">
        <v>7.7</v>
      </c>
      <c r="E22" s="79" t="s">
        <v>38</v>
      </c>
      <c r="F22" s="99"/>
      <c r="G22" s="81">
        <f t="shared" si="0"/>
        <v>0</v>
      </c>
    </row>
    <row r="23" spans="1:7" ht="15" customHeight="1">
      <c r="A23" s="77">
        <v>9</v>
      </c>
      <c r="B23" s="78" t="s">
        <v>40</v>
      </c>
      <c r="C23" s="79" t="s">
        <v>47</v>
      </c>
      <c r="D23" s="80">
        <v>9</v>
      </c>
      <c r="E23" s="79" t="s">
        <v>38</v>
      </c>
      <c r="F23" s="99"/>
      <c r="G23" s="81">
        <f t="shared" si="0"/>
        <v>0</v>
      </c>
    </row>
    <row r="24" spans="1:7" ht="15" customHeight="1">
      <c r="A24" s="77">
        <v>10</v>
      </c>
      <c r="B24" s="78" t="s">
        <v>40</v>
      </c>
      <c r="C24" s="79" t="s">
        <v>48</v>
      </c>
      <c r="D24" s="80">
        <v>125.10000000000001</v>
      </c>
      <c r="E24" s="79" t="s">
        <v>38</v>
      </c>
      <c r="F24" s="99"/>
      <c r="G24" s="81">
        <f t="shared" si="0"/>
        <v>0</v>
      </c>
    </row>
    <row r="25" spans="1:7" ht="15" customHeight="1">
      <c r="A25" s="77">
        <v>11</v>
      </c>
      <c r="B25" s="78" t="s">
        <v>40</v>
      </c>
      <c r="C25" s="79" t="s">
        <v>49</v>
      </c>
      <c r="D25" s="80">
        <v>4</v>
      </c>
      <c r="E25" s="79" t="s">
        <v>50</v>
      </c>
      <c r="F25" s="99"/>
      <c r="G25" s="81">
        <f t="shared" si="0"/>
        <v>0</v>
      </c>
    </row>
    <row r="26" spans="1:7" ht="15" customHeight="1">
      <c r="A26" s="77">
        <v>12</v>
      </c>
      <c r="B26" s="78" t="s">
        <v>40</v>
      </c>
      <c r="C26" s="79" t="s">
        <v>51</v>
      </c>
      <c r="D26" s="80">
        <v>3</v>
      </c>
      <c r="E26" s="79" t="s">
        <v>50</v>
      </c>
      <c r="F26" s="99"/>
      <c r="G26" s="81">
        <f t="shared" si="0"/>
        <v>0</v>
      </c>
    </row>
    <row r="27" spans="1:7" s="71" customFormat="1" ht="15" customHeight="1">
      <c r="A27" s="72">
        <v>1.4</v>
      </c>
      <c r="B27" s="73" t="s">
        <v>52</v>
      </c>
      <c r="C27" s="74" t="s">
        <v>53</v>
      </c>
      <c r="D27" s="75"/>
      <c r="E27" s="74"/>
      <c r="F27" s="98"/>
      <c r="G27" s="76">
        <f>SUM(G28:G47)</f>
        <v>0</v>
      </c>
    </row>
    <row r="28" spans="1:7" ht="15" customHeight="1">
      <c r="A28" s="77">
        <v>13</v>
      </c>
      <c r="B28" s="78" t="s">
        <v>52</v>
      </c>
      <c r="C28" s="79" t="s">
        <v>54</v>
      </c>
      <c r="D28" s="80">
        <v>230</v>
      </c>
      <c r="E28" s="79" t="s">
        <v>55</v>
      </c>
      <c r="F28" s="99"/>
      <c r="G28" s="81">
        <f t="shared" si="0"/>
        <v>0</v>
      </c>
    </row>
    <row r="29" spans="1:7" ht="15" customHeight="1">
      <c r="A29" s="77">
        <v>14</v>
      </c>
      <c r="B29" s="78" t="s">
        <v>52</v>
      </c>
      <c r="C29" s="79" t="s">
        <v>56</v>
      </c>
      <c r="D29" s="80">
        <v>115</v>
      </c>
      <c r="E29" s="79" t="s">
        <v>57</v>
      </c>
      <c r="F29" s="99"/>
      <c r="G29" s="81">
        <f t="shared" si="0"/>
        <v>0</v>
      </c>
    </row>
    <row r="30" spans="1:7" ht="15" customHeight="1">
      <c r="A30" s="77">
        <v>15</v>
      </c>
      <c r="B30" s="78" t="s">
        <v>52</v>
      </c>
      <c r="C30" s="79" t="s">
        <v>58</v>
      </c>
      <c r="D30" s="80">
        <v>230</v>
      </c>
      <c r="E30" s="79" t="s">
        <v>55</v>
      </c>
      <c r="F30" s="99"/>
      <c r="G30" s="81">
        <f t="shared" si="0"/>
        <v>0</v>
      </c>
    </row>
    <row r="31" spans="1:7" ht="15" customHeight="1">
      <c r="A31" s="77">
        <v>16</v>
      </c>
      <c r="B31" s="78" t="s">
        <v>52</v>
      </c>
      <c r="C31" s="79" t="s">
        <v>59</v>
      </c>
      <c r="D31" s="80">
        <v>230</v>
      </c>
      <c r="E31" s="79" t="s">
        <v>55</v>
      </c>
      <c r="F31" s="99"/>
      <c r="G31" s="81">
        <f t="shared" si="0"/>
        <v>0</v>
      </c>
    </row>
    <row r="32" spans="1:7" ht="15" customHeight="1">
      <c r="A32" s="77">
        <v>17</v>
      </c>
      <c r="B32" s="78" t="s">
        <v>52</v>
      </c>
      <c r="C32" s="79" t="s">
        <v>60</v>
      </c>
      <c r="D32" s="80">
        <v>115</v>
      </c>
      <c r="E32" s="79" t="s">
        <v>55</v>
      </c>
      <c r="F32" s="99"/>
      <c r="G32" s="81">
        <f t="shared" si="0"/>
        <v>0</v>
      </c>
    </row>
    <row r="33" spans="1:7" ht="15" customHeight="1">
      <c r="A33" s="77">
        <v>18</v>
      </c>
      <c r="B33" s="78" t="s">
        <v>52</v>
      </c>
      <c r="C33" s="79" t="s">
        <v>61</v>
      </c>
      <c r="D33" s="80">
        <v>2</v>
      </c>
      <c r="E33" s="79" t="s">
        <v>50</v>
      </c>
      <c r="F33" s="99"/>
      <c r="G33" s="81">
        <f t="shared" si="0"/>
        <v>0</v>
      </c>
    </row>
    <row r="34" spans="1:7" ht="15" customHeight="1">
      <c r="A34" s="77">
        <v>19</v>
      </c>
      <c r="B34" s="78" t="s">
        <v>52</v>
      </c>
      <c r="C34" s="79" t="s">
        <v>62</v>
      </c>
      <c r="D34" s="80">
        <v>2</v>
      </c>
      <c r="E34" s="79" t="s">
        <v>50</v>
      </c>
      <c r="F34" s="99"/>
      <c r="G34" s="81">
        <f t="shared" si="0"/>
        <v>0</v>
      </c>
    </row>
    <row r="35" spans="1:7" ht="15" customHeight="1">
      <c r="A35" s="77">
        <v>20</v>
      </c>
      <c r="B35" s="78" t="s">
        <v>52</v>
      </c>
      <c r="C35" s="79" t="s">
        <v>63</v>
      </c>
      <c r="D35" s="80">
        <v>1</v>
      </c>
      <c r="E35" s="79" t="s">
        <v>64</v>
      </c>
      <c r="F35" s="99"/>
      <c r="G35" s="81">
        <f t="shared" si="0"/>
        <v>0</v>
      </c>
    </row>
    <row r="36" spans="1:7" ht="15" customHeight="1">
      <c r="A36" s="77">
        <v>21</v>
      </c>
      <c r="B36" s="78" t="s">
        <v>52</v>
      </c>
      <c r="C36" s="79" t="s">
        <v>65</v>
      </c>
      <c r="D36" s="80">
        <v>1</v>
      </c>
      <c r="E36" s="79" t="s">
        <v>64</v>
      </c>
      <c r="F36" s="99"/>
      <c r="G36" s="81">
        <f t="shared" si="0"/>
        <v>0</v>
      </c>
    </row>
    <row r="37" spans="1:7" ht="15" customHeight="1">
      <c r="A37" s="77">
        <v>22</v>
      </c>
      <c r="B37" s="78" t="s">
        <v>52</v>
      </c>
      <c r="C37" s="79" t="s">
        <v>66</v>
      </c>
      <c r="D37" s="80">
        <v>0.115</v>
      </c>
      <c r="E37" s="79" t="s">
        <v>33</v>
      </c>
      <c r="F37" s="99"/>
      <c r="G37" s="81">
        <f t="shared" si="0"/>
        <v>0</v>
      </c>
    </row>
    <row r="38" spans="1:7" ht="15" customHeight="1">
      <c r="A38" s="77">
        <v>23</v>
      </c>
      <c r="B38" s="78" t="s">
        <v>52</v>
      </c>
      <c r="C38" s="79" t="s">
        <v>67</v>
      </c>
      <c r="D38" s="80">
        <v>0.115</v>
      </c>
      <c r="E38" s="79" t="s">
        <v>33</v>
      </c>
      <c r="F38" s="99"/>
      <c r="G38" s="81">
        <f t="shared" si="0"/>
        <v>0</v>
      </c>
    </row>
    <row r="39" spans="1:7" ht="15" customHeight="1">
      <c r="A39" s="77">
        <v>24</v>
      </c>
      <c r="B39" s="78" t="s">
        <v>52</v>
      </c>
      <c r="C39" s="79" t="s">
        <v>68</v>
      </c>
      <c r="D39" s="80">
        <v>2</v>
      </c>
      <c r="E39" s="79" t="s">
        <v>50</v>
      </c>
      <c r="F39" s="99"/>
      <c r="G39" s="81">
        <f t="shared" si="0"/>
        <v>0</v>
      </c>
    </row>
    <row r="40" spans="1:7" ht="30.75" customHeight="1">
      <c r="A40" s="77">
        <v>25</v>
      </c>
      <c r="B40" s="78" t="s">
        <v>52</v>
      </c>
      <c r="C40" s="82" t="s">
        <v>69</v>
      </c>
      <c r="D40" s="80">
        <v>1</v>
      </c>
      <c r="E40" s="79" t="s">
        <v>64</v>
      </c>
      <c r="F40" s="99"/>
      <c r="G40" s="81">
        <f t="shared" si="0"/>
        <v>0</v>
      </c>
    </row>
    <row r="41" spans="1:7" ht="30.75" customHeight="1">
      <c r="A41" s="77">
        <v>26</v>
      </c>
      <c r="B41" s="78" t="s">
        <v>52</v>
      </c>
      <c r="C41" s="82" t="s">
        <v>70</v>
      </c>
      <c r="D41" s="80">
        <v>23</v>
      </c>
      <c r="E41" s="79" t="s">
        <v>64</v>
      </c>
      <c r="F41" s="99"/>
      <c r="G41" s="81">
        <f t="shared" si="0"/>
        <v>0</v>
      </c>
    </row>
    <row r="42" spans="1:7" ht="27" customHeight="1">
      <c r="A42" s="77">
        <v>27</v>
      </c>
      <c r="B42" s="78" t="s">
        <v>52</v>
      </c>
      <c r="C42" s="82" t="s">
        <v>71</v>
      </c>
      <c r="D42" s="80">
        <v>1</v>
      </c>
      <c r="E42" s="79" t="s">
        <v>64</v>
      </c>
      <c r="F42" s="99"/>
      <c r="G42" s="81">
        <f t="shared" si="0"/>
        <v>0</v>
      </c>
    </row>
    <row r="43" spans="1:7" ht="27.75" customHeight="1">
      <c r="A43" s="77">
        <v>28</v>
      </c>
      <c r="B43" s="78" t="s">
        <v>52</v>
      </c>
      <c r="C43" s="82" t="s">
        <v>72</v>
      </c>
      <c r="D43" s="80">
        <v>23</v>
      </c>
      <c r="E43" s="79" t="s">
        <v>64</v>
      </c>
      <c r="F43" s="99"/>
      <c r="G43" s="81">
        <f t="shared" si="0"/>
        <v>0</v>
      </c>
    </row>
    <row r="44" spans="1:7" ht="15" customHeight="1">
      <c r="A44" s="77">
        <v>29</v>
      </c>
      <c r="B44" s="78" t="s">
        <v>52</v>
      </c>
      <c r="C44" s="82" t="s">
        <v>73</v>
      </c>
      <c r="D44" s="80">
        <v>1</v>
      </c>
      <c r="E44" s="79" t="s">
        <v>74</v>
      </c>
      <c r="F44" s="99"/>
      <c r="G44" s="81">
        <f t="shared" si="0"/>
        <v>0</v>
      </c>
    </row>
    <row r="45" spans="1:7" ht="15" customHeight="1">
      <c r="A45" s="77">
        <v>30</v>
      </c>
      <c r="B45" s="78" t="s">
        <v>52</v>
      </c>
      <c r="C45" s="82" t="s">
        <v>75</v>
      </c>
      <c r="D45" s="80">
        <v>23</v>
      </c>
      <c r="E45" s="79" t="s">
        <v>74</v>
      </c>
      <c r="F45" s="99"/>
      <c r="G45" s="81">
        <f t="shared" si="0"/>
        <v>0</v>
      </c>
    </row>
    <row r="46" spans="1:7" ht="15" customHeight="1">
      <c r="A46" s="77">
        <v>31</v>
      </c>
      <c r="B46" s="78" t="s">
        <v>52</v>
      </c>
      <c r="C46" s="82" t="s">
        <v>76</v>
      </c>
      <c r="D46" s="80">
        <v>1</v>
      </c>
      <c r="E46" s="79" t="s">
        <v>74</v>
      </c>
      <c r="F46" s="99"/>
      <c r="G46" s="81">
        <f t="shared" si="0"/>
        <v>0</v>
      </c>
    </row>
    <row r="47" spans="1:7" ht="15" customHeight="1">
      <c r="A47" s="77">
        <v>32</v>
      </c>
      <c r="B47" s="78" t="s">
        <v>52</v>
      </c>
      <c r="C47" s="82" t="s">
        <v>77</v>
      </c>
      <c r="D47" s="80">
        <v>23</v>
      </c>
      <c r="E47" s="79" t="s">
        <v>74</v>
      </c>
      <c r="F47" s="99"/>
      <c r="G47" s="81">
        <f t="shared" si="0"/>
        <v>0</v>
      </c>
    </row>
    <row r="48" spans="1:7" s="71" customFormat="1" ht="15" customHeight="1">
      <c r="A48" s="66">
        <v>2</v>
      </c>
      <c r="B48" s="67" t="s">
        <v>78</v>
      </c>
      <c r="C48" s="68" t="s">
        <v>79</v>
      </c>
      <c r="D48" s="69"/>
      <c r="E48" s="68"/>
      <c r="F48" s="97"/>
      <c r="G48" s="70">
        <f>G49+G52+G57+G61+G64+G67</f>
        <v>0</v>
      </c>
    </row>
    <row r="49" spans="1:7" s="71" customFormat="1" ht="15" customHeight="1">
      <c r="A49" s="72">
        <v>2.5</v>
      </c>
      <c r="B49" s="73" t="s">
        <v>80</v>
      </c>
      <c r="C49" s="74" t="s">
        <v>81</v>
      </c>
      <c r="D49" s="75"/>
      <c r="E49" s="74"/>
      <c r="F49" s="98"/>
      <c r="G49" s="76">
        <f>G50+G51</f>
        <v>0</v>
      </c>
    </row>
    <row r="50" spans="1:7" ht="15" customHeight="1">
      <c r="A50" s="77">
        <v>33</v>
      </c>
      <c r="B50" s="78" t="s">
        <v>80</v>
      </c>
      <c r="C50" s="79" t="s">
        <v>82</v>
      </c>
      <c r="D50" s="80">
        <v>153</v>
      </c>
      <c r="E50" s="79" t="s">
        <v>57</v>
      </c>
      <c r="F50" s="99"/>
      <c r="G50" s="81">
        <f t="shared" si="0"/>
        <v>0</v>
      </c>
    </row>
    <row r="51" spans="1:7" ht="15" customHeight="1">
      <c r="A51" s="77">
        <v>34</v>
      </c>
      <c r="B51" s="78" t="s">
        <v>80</v>
      </c>
      <c r="C51" s="79" t="s">
        <v>83</v>
      </c>
      <c r="D51" s="80">
        <v>17</v>
      </c>
      <c r="E51" s="79" t="s">
        <v>57</v>
      </c>
      <c r="F51" s="99"/>
      <c r="G51" s="81">
        <f t="shared" si="0"/>
        <v>0</v>
      </c>
    </row>
    <row r="52" spans="1:7" s="71" customFormat="1" ht="15" customHeight="1">
      <c r="A52" s="72">
        <v>2.6</v>
      </c>
      <c r="B52" s="73" t="s">
        <v>84</v>
      </c>
      <c r="C52" s="74" t="s">
        <v>85</v>
      </c>
      <c r="D52" s="75"/>
      <c r="E52" s="74"/>
      <c r="F52" s="98"/>
      <c r="G52" s="76">
        <f>G53+G54+G55+G56</f>
        <v>0</v>
      </c>
    </row>
    <row r="53" spans="1:7" ht="15" customHeight="1">
      <c r="A53" s="77">
        <v>35</v>
      </c>
      <c r="B53" s="78" t="s">
        <v>84</v>
      </c>
      <c r="C53" s="79" t="s">
        <v>86</v>
      </c>
      <c r="D53" s="80">
        <v>472.5</v>
      </c>
      <c r="E53" s="79" t="s">
        <v>57</v>
      </c>
      <c r="F53" s="99"/>
      <c r="G53" s="81">
        <f t="shared" si="0"/>
        <v>0</v>
      </c>
    </row>
    <row r="54" spans="1:7" ht="15" customHeight="1">
      <c r="A54" s="77">
        <v>36</v>
      </c>
      <c r="B54" s="78" t="s">
        <v>84</v>
      </c>
      <c r="C54" s="79" t="s">
        <v>87</v>
      </c>
      <c r="D54" s="80">
        <v>472.5</v>
      </c>
      <c r="E54" s="79" t="s">
        <v>57</v>
      </c>
      <c r="F54" s="99"/>
      <c r="G54" s="81">
        <f t="shared" si="0"/>
        <v>0</v>
      </c>
    </row>
    <row r="55" spans="1:7" ht="15" customHeight="1">
      <c r="A55" s="77">
        <v>37</v>
      </c>
      <c r="B55" s="78" t="s">
        <v>84</v>
      </c>
      <c r="C55" s="79" t="s">
        <v>88</v>
      </c>
      <c r="D55" s="80">
        <v>1260</v>
      </c>
      <c r="E55" s="79" t="s">
        <v>57</v>
      </c>
      <c r="F55" s="99"/>
      <c r="G55" s="81">
        <f t="shared" si="0"/>
        <v>0</v>
      </c>
    </row>
    <row r="56" spans="1:7" ht="15" customHeight="1">
      <c r="A56" s="77">
        <v>38</v>
      </c>
      <c r="B56" s="78" t="s">
        <v>84</v>
      </c>
      <c r="C56" s="79" t="s">
        <v>87</v>
      </c>
      <c r="D56" s="80">
        <v>1260</v>
      </c>
      <c r="E56" s="79" t="s">
        <v>57</v>
      </c>
      <c r="F56" s="99"/>
      <c r="G56" s="81">
        <f t="shared" si="0"/>
        <v>0</v>
      </c>
    </row>
    <row r="57" spans="1:7" s="71" customFormat="1" ht="15" customHeight="1">
      <c r="A57" s="72">
        <v>2.7</v>
      </c>
      <c r="B57" s="73" t="s">
        <v>89</v>
      </c>
      <c r="C57" s="74" t="s">
        <v>90</v>
      </c>
      <c r="D57" s="75"/>
      <c r="E57" s="74"/>
      <c r="F57" s="98"/>
      <c r="G57" s="76">
        <f>G58+G59+G60</f>
        <v>0</v>
      </c>
    </row>
    <row r="58" spans="1:7" ht="15" customHeight="1">
      <c r="A58" s="77">
        <v>39</v>
      </c>
      <c r="B58" s="78" t="s">
        <v>89</v>
      </c>
      <c r="C58" s="79" t="s">
        <v>91</v>
      </c>
      <c r="D58" s="80">
        <v>174.3</v>
      </c>
      <c r="E58" s="79" t="s">
        <v>57</v>
      </c>
      <c r="F58" s="99"/>
      <c r="G58" s="81">
        <f t="shared" si="0"/>
        <v>0</v>
      </c>
    </row>
    <row r="59" spans="1:7" ht="15" customHeight="1">
      <c r="A59" s="77">
        <v>40</v>
      </c>
      <c r="B59" s="78" t="s">
        <v>89</v>
      </c>
      <c r="C59" s="79" t="s">
        <v>92</v>
      </c>
      <c r="D59" s="80">
        <v>280</v>
      </c>
      <c r="E59" s="79" t="s">
        <v>57</v>
      </c>
      <c r="F59" s="99"/>
      <c r="G59" s="81">
        <f t="shared" si="0"/>
        <v>0</v>
      </c>
    </row>
    <row r="60" spans="1:7" ht="15" customHeight="1">
      <c r="A60" s="77">
        <v>41</v>
      </c>
      <c r="B60" s="78" t="s">
        <v>89</v>
      </c>
      <c r="C60" s="79" t="s">
        <v>93</v>
      </c>
      <c r="D60" s="80">
        <v>700</v>
      </c>
      <c r="E60" s="79" t="s">
        <v>57</v>
      </c>
      <c r="F60" s="99"/>
      <c r="G60" s="81">
        <f t="shared" si="0"/>
        <v>0</v>
      </c>
    </row>
    <row r="61" spans="1:7" s="71" customFormat="1" ht="15" customHeight="1">
      <c r="A61" s="72">
        <v>2.8</v>
      </c>
      <c r="B61" s="73" t="s">
        <v>94</v>
      </c>
      <c r="C61" s="74" t="s">
        <v>95</v>
      </c>
      <c r="D61" s="75"/>
      <c r="E61" s="74"/>
      <c r="F61" s="98"/>
      <c r="G61" s="76">
        <f>G62+G63</f>
        <v>0</v>
      </c>
    </row>
    <row r="62" spans="1:7" ht="15" customHeight="1">
      <c r="A62" s="77">
        <v>42</v>
      </c>
      <c r="B62" s="78" t="s">
        <v>94</v>
      </c>
      <c r="C62" s="79" t="s">
        <v>96</v>
      </c>
      <c r="D62" s="80">
        <v>166</v>
      </c>
      <c r="E62" s="79" t="s">
        <v>57</v>
      </c>
      <c r="F62" s="99"/>
      <c r="G62" s="81">
        <f t="shared" si="0"/>
        <v>0</v>
      </c>
    </row>
    <row r="63" spans="1:7" ht="15" customHeight="1">
      <c r="A63" s="77">
        <v>43</v>
      </c>
      <c r="B63" s="78" t="s">
        <v>94</v>
      </c>
      <c r="C63" s="79" t="s">
        <v>97</v>
      </c>
      <c r="D63" s="80">
        <v>166</v>
      </c>
      <c r="E63" s="79" t="s">
        <v>57</v>
      </c>
      <c r="F63" s="99"/>
      <c r="G63" s="81">
        <f t="shared" si="0"/>
        <v>0</v>
      </c>
    </row>
    <row r="64" spans="1:7" s="71" customFormat="1" ht="15" customHeight="1">
      <c r="A64" s="72">
        <v>2.9</v>
      </c>
      <c r="B64" s="73" t="s">
        <v>98</v>
      </c>
      <c r="C64" s="74" t="s">
        <v>99</v>
      </c>
      <c r="D64" s="75"/>
      <c r="E64" s="74"/>
      <c r="F64" s="98"/>
      <c r="G64" s="76">
        <f>G65+G66</f>
        <v>0</v>
      </c>
    </row>
    <row r="65" spans="1:7" ht="15" customHeight="1">
      <c r="A65" s="77">
        <v>44</v>
      </c>
      <c r="B65" s="78" t="s">
        <v>98</v>
      </c>
      <c r="C65" s="79" t="s">
        <v>100</v>
      </c>
      <c r="D65" s="80">
        <v>387</v>
      </c>
      <c r="E65" s="79" t="s">
        <v>57</v>
      </c>
      <c r="F65" s="99"/>
      <c r="G65" s="81">
        <f t="shared" si="0"/>
        <v>0</v>
      </c>
    </row>
    <row r="66" spans="1:7" ht="15" customHeight="1">
      <c r="A66" s="77">
        <v>45</v>
      </c>
      <c r="B66" s="78" t="s">
        <v>98</v>
      </c>
      <c r="C66" s="79" t="s">
        <v>101</v>
      </c>
      <c r="D66" s="80">
        <v>387</v>
      </c>
      <c r="E66" s="79" t="s">
        <v>57</v>
      </c>
      <c r="F66" s="99"/>
      <c r="G66" s="81">
        <f t="shared" si="0"/>
        <v>0</v>
      </c>
    </row>
    <row r="67" spans="1:7" s="71" customFormat="1" ht="15" customHeight="1">
      <c r="A67" s="76">
        <v>2.1</v>
      </c>
      <c r="B67" s="73" t="s">
        <v>102</v>
      </c>
      <c r="C67" s="74" t="s">
        <v>103</v>
      </c>
      <c r="D67" s="75"/>
      <c r="E67" s="74"/>
      <c r="F67" s="98"/>
      <c r="G67" s="76">
        <f>G68</f>
        <v>0</v>
      </c>
    </row>
    <row r="68" spans="1:7" ht="15" customHeight="1">
      <c r="A68" s="77">
        <v>46</v>
      </c>
      <c r="B68" s="78" t="s">
        <v>102</v>
      </c>
      <c r="C68" s="79" t="s">
        <v>104</v>
      </c>
      <c r="D68" s="80">
        <v>174.3</v>
      </c>
      <c r="E68" s="79" t="s">
        <v>57</v>
      </c>
      <c r="F68" s="99"/>
      <c r="G68" s="81">
        <f t="shared" si="0"/>
        <v>0</v>
      </c>
    </row>
    <row r="69" spans="1:7" s="71" customFormat="1" ht="15" customHeight="1">
      <c r="A69" s="66">
        <v>3</v>
      </c>
      <c r="B69" s="67" t="s">
        <v>105</v>
      </c>
      <c r="C69" s="68" t="s">
        <v>106</v>
      </c>
      <c r="D69" s="69"/>
      <c r="E69" s="68"/>
      <c r="F69" s="97"/>
      <c r="G69" s="70">
        <f>G70+G72+G75+G78</f>
        <v>0</v>
      </c>
    </row>
    <row r="70" spans="1:7" s="71" customFormat="1" ht="15" customHeight="1">
      <c r="A70" s="72">
        <v>3.11</v>
      </c>
      <c r="B70" s="73" t="s">
        <v>107</v>
      </c>
      <c r="C70" s="74" t="s">
        <v>108</v>
      </c>
      <c r="D70" s="75"/>
      <c r="E70" s="74"/>
      <c r="F70" s="98"/>
      <c r="G70" s="76">
        <f>G71</f>
        <v>0</v>
      </c>
    </row>
    <row r="71" spans="1:7" ht="29.25" customHeight="1">
      <c r="A71" s="83">
        <v>47</v>
      </c>
      <c r="B71" s="84" t="s">
        <v>107</v>
      </c>
      <c r="C71" s="82" t="s">
        <v>109</v>
      </c>
      <c r="D71" s="80">
        <v>387</v>
      </c>
      <c r="E71" s="79" t="s">
        <v>57</v>
      </c>
      <c r="F71" s="99"/>
      <c r="G71" s="81">
        <f>ROUND(D71*F71,2)</f>
        <v>0</v>
      </c>
    </row>
    <row r="72" spans="1:7" s="71" customFormat="1" ht="15" customHeight="1">
      <c r="A72" s="72">
        <v>3.12</v>
      </c>
      <c r="B72" s="73" t="s">
        <v>110</v>
      </c>
      <c r="C72" s="74" t="s">
        <v>111</v>
      </c>
      <c r="D72" s="75"/>
      <c r="E72" s="74"/>
      <c r="F72" s="98"/>
      <c r="G72" s="76">
        <f>G73+G74</f>
        <v>0</v>
      </c>
    </row>
    <row r="73" spans="1:7" ht="15" customHeight="1">
      <c r="A73" s="77">
        <v>48</v>
      </c>
      <c r="B73" s="78" t="s">
        <v>110</v>
      </c>
      <c r="C73" s="79" t="s">
        <v>112</v>
      </c>
      <c r="D73" s="80">
        <v>166</v>
      </c>
      <c r="E73" s="79" t="s">
        <v>57</v>
      </c>
      <c r="F73" s="99"/>
      <c r="G73" s="81">
        <f>ROUND(D73*F73,2)</f>
        <v>0</v>
      </c>
    </row>
    <row r="74" spans="1:7" ht="15" customHeight="1">
      <c r="A74" s="77">
        <v>49</v>
      </c>
      <c r="B74" s="78" t="s">
        <v>110</v>
      </c>
      <c r="C74" s="79" t="s">
        <v>406</v>
      </c>
      <c r="D74" s="80">
        <v>17</v>
      </c>
      <c r="E74" s="79" t="s">
        <v>57</v>
      </c>
      <c r="F74" s="99"/>
      <c r="G74" s="81">
        <f>ROUND(D74*F74,2)</f>
        <v>0</v>
      </c>
    </row>
    <row r="75" spans="1:7" s="71" customFormat="1" ht="15" customHeight="1">
      <c r="A75" s="72">
        <v>3.13</v>
      </c>
      <c r="B75" s="73" t="s">
        <v>113</v>
      </c>
      <c r="C75" s="74" t="s">
        <v>114</v>
      </c>
      <c r="D75" s="75"/>
      <c r="E75" s="74"/>
      <c r="F75" s="98"/>
      <c r="G75" s="76">
        <f>G76+G77</f>
        <v>0</v>
      </c>
    </row>
    <row r="76" spans="1:7" ht="15" customHeight="1">
      <c r="A76" s="77">
        <v>50</v>
      </c>
      <c r="B76" s="78" t="s">
        <v>113</v>
      </c>
      <c r="C76" s="79" t="s">
        <v>115</v>
      </c>
      <c r="D76" s="80">
        <v>769.25</v>
      </c>
      <c r="E76" s="79" t="s">
        <v>57</v>
      </c>
      <c r="F76" s="99"/>
      <c r="G76" s="81">
        <f>ROUND(D76*F76,2)</f>
        <v>0</v>
      </c>
    </row>
    <row r="77" spans="1:7" ht="25.5" customHeight="1">
      <c r="A77" s="77">
        <v>51</v>
      </c>
      <c r="B77" s="78" t="s">
        <v>113</v>
      </c>
      <c r="C77" s="82" t="s">
        <v>405</v>
      </c>
      <c r="D77" s="80">
        <v>33.800000000000004</v>
      </c>
      <c r="E77" s="79" t="s">
        <v>38</v>
      </c>
      <c r="F77" s="99"/>
      <c r="G77" s="81">
        <f>ROUND(D77*F77,2)</f>
        <v>0</v>
      </c>
    </row>
    <row r="78" spans="1:7" s="71" customFormat="1" ht="15" customHeight="1">
      <c r="A78" s="72">
        <v>3.14</v>
      </c>
      <c r="B78" s="73" t="s">
        <v>116</v>
      </c>
      <c r="C78" s="74" t="s">
        <v>117</v>
      </c>
      <c r="D78" s="75"/>
      <c r="E78" s="74"/>
      <c r="F78" s="98"/>
      <c r="G78" s="76">
        <f>G79</f>
        <v>0</v>
      </c>
    </row>
    <row r="79" spans="1:7" ht="15" customHeight="1">
      <c r="A79" s="77">
        <v>52</v>
      </c>
      <c r="B79" s="78" t="s">
        <v>116</v>
      </c>
      <c r="C79" s="79" t="s">
        <v>118</v>
      </c>
      <c r="D79" s="80">
        <v>1199.3000000000002</v>
      </c>
      <c r="E79" s="79" t="s">
        <v>57</v>
      </c>
      <c r="F79" s="99"/>
      <c r="G79" s="81">
        <f>ROUND(D79*F79,2)</f>
        <v>0</v>
      </c>
    </row>
    <row r="80" spans="1:7" s="71" customFormat="1" ht="15" customHeight="1">
      <c r="A80" s="66">
        <v>4</v>
      </c>
      <c r="B80" s="67" t="s">
        <v>119</v>
      </c>
      <c r="C80" s="68" t="s">
        <v>120</v>
      </c>
      <c r="D80" s="69"/>
      <c r="E80" s="68"/>
      <c r="F80" s="97"/>
      <c r="G80" s="70">
        <f>G81</f>
        <v>0</v>
      </c>
    </row>
    <row r="81" spans="1:7" s="71" customFormat="1" ht="15" customHeight="1">
      <c r="A81" s="72">
        <v>4.15</v>
      </c>
      <c r="B81" s="73" t="s">
        <v>121</v>
      </c>
      <c r="C81" s="74" t="s">
        <v>122</v>
      </c>
      <c r="D81" s="75"/>
      <c r="E81" s="74"/>
      <c r="F81" s="98"/>
      <c r="G81" s="76">
        <f>G82+G83</f>
        <v>0</v>
      </c>
    </row>
    <row r="82" spans="1:7" ht="15" customHeight="1">
      <c r="A82" s="77">
        <v>53</v>
      </c>
      <c r="B82" s="78" t="s">
        <v>121</v>
      </c>
      <c r="C82" s="79" t="s">
        <v>123</v>
      </c>
      <c r="D82" s="80">
        <v>590.25</v>
      </c>
      <c r="E82" s="79" t="s">
        <v>57</v>
      </c>
      <c r="F82" s="99"/>
      <c r="G82" s="81">
        <f>ROUND(D82*F82,2)</f>
        <v>0</v>
      </c>
    </row>
    <row r="83" spans="1:7" ht="15" customHeight="1">
      <c r="A83" s="77">
        <v>54</v>
      </c>
      <c r="B83" s="78" t="s">
        <v>121</v>
      </c>
      <c r="C83" s="79" t="s">
        <v>124</v>
      </c>
      <c r="D83" s="80">
        <v>590.25</v>
      </c>
      <c r="E83" s="79" t="s">
        <v>57</v>
      </c>
      <c r="F83" s="99"/>
      <c r="G83" s="81">
        <f>ROUND(D83*F83,2)</f>
        <v>0</v>
      </c>
    </row>
    <row r="84" spans="1:7" s="71" customFormat="1" ht="15" customHeight="1">
      <c r="A84" s="66">
        <v>5</v>
      </c>
      <c r="B84" s="67" t="s">
        <v>125</v>
      </c>
      <c r="C84" s="68" t="s">
        <v>126</v>
      </c>
      <c r="D84" s="69"/>
      <c r="E84" s="68"/>
      <c r="F84" s="97"/>
      <c r="G84" s="70">
        <f>G85+G87+G90</f>
        <v>0</v>
      </c>
    </row>
    <row r="85" spans="1:7" s="71" customFormat="1" ht="15" customHeight="1">
      <c r="A85" s="72">
        <v>5.16</v>
      </c>
      <c r="B85" s="73" t="s">
        <v>127</v>
      </c>
      <c r="C85" s="74" t="s">
        <v>128</v>
      </c>
      <c r="D85" s="75"/>
      <c r="E85" s="74"/>
      <c r="F85" s="98"/>
      <c r="G85" s="76">
        <f>G86</f>
        <v>0</v>
      </c>
    </row>
    <row r="86" spans="1:7" ht="15" customHeight="1">
      <c r="A86" s="77">
        <v>55</v>
      </c>
      <c r="B86" s="78" t="s">
        <v>127</v>
      </c>
      <c r="C86" s="79" t="s">
        <v>129</v>
      </c>
      <c r="D86" s="80">
        <v>100.80000000000001</v>
      </c>
      <c r="E86" s="79" t="s">
        <v>57</v>
      </c>
      <c r="F86" s="99"/>
      <c r="G86" s="81">
        <f>ROUND(D86*F86,2)</f>
        <v>0</v>
      </c>
    </row>
    <row r="87" spans="1:7" s="71" customFormat="1" ht="15" customHeight="1">
      <c r="A87" s="72">
        <v>5.17</v>
      </c>
      <c r="B87" s="73" t="s">
        <v>130</v>
      </c>
      <c r="C87" s="74" t="s">
        <v>131</v>
      </c>
      <c r="D87" s="75"/>
      <c r="E87" s="74"/>
      <c r="F87" s="98"/>
      <c r="G87" s="76">
        <f>G88+G89</f>
        <v>0</v>
      </c>
    </row>
    <row r="88" spans="1:7" ht="15" customHeight="1">
      <c r="A88" s="77">
        <v>56</v>
      </c>
      <c r="B88" s="78" t="s">
        <v>130</v>
      </c>
      <c r="C88" s="79" t="s">
        <v>132</v>
      </c>
      <c r="D88" s="80">
        <v>4</v>
      </c>
      <c r="E88" s="79" t="s">
        <v>50</v>
      </c>
      <c r="F88" s="99"/>
      <c r="G88" s="81">
        <f>D88*F88</f>
        <v>0</v>
      </c>
    </row>
    <row r="89" spans="1:7" ht="15" customHeight="1">
      <c r="A89" s="77">
        <v>57</v>
      </c>
      <c r="B89" s="78" t="s">
        <v>130</v>
      </c>
      <c r="C89" s="79" t="s">
        <v>133</v>
      </c>
      <c r="D89" s="80">
        <v>3</v>
      </c>
      <c r="E89" s="79" t="s">
        <v>50</v>
      </c>
      <c r="F89" s="99"/>
      <c r="G89" s="81">
        <f>ROUND(D89*F89,2)</f>
        <v>0</v>
      </c>
    </row>
    <row r="90" spans="1:7" s="71" customFormat="1" ht="15" customHeight="1">
      <c r="A90" s="72">
        <v>5.18</v>
      </c>
      <c r="B90" s="73" t="s">
        <v>130</v>
      </c>
      <c r="C90" s="74" t="s">
        <v>134</v>
      </c>
      <c r="D90" s="75"/>
      <c r="E90" s="74"/>
      <c r="F90" s="98"/>
      <c r="G90" s="76">
        <f>G91</f>
        <v>0</v>
      </c>
    </row>
    <row r="91" spans="1:7" ht="15" customHeight="1">
      <c r="A91" s="77">
        <v>58</v>
      </c>
      <c r="B91" s="78" t="s">
        <v>130</v>
      </c>
      <c r="C91" s="79" t="s">
        <v>135</v>
      </c>
      <c r="D91" s="80">
        <v>1</v>
      </c>
      <c r="E91" s="79" t="s">
        <v>27</v>
      </c>
      <c r="F91" s="99"/>
      <c r="G91" s="81">
        <f>ROUND(D91*F91,2)</f>
        <v>0</v>
      </c>
    </row>
    <row r="92" spans="1:7" s="71" customFormat="1" ht="15" customHeight="1">
      <c r="A92" s="66">
        <v>6</v>
      </c>
      <c r="B92" s="67" t="s">
        <v>136</v>
      </c>
      <c r="C92" s="68" t="s">
        <v>137</v>
      </c>
      <c r="D92" s="69"/>
      <c r="E92" s="68"/>
      <c r="F92" s="97"/>
      <c r="G92" s="70">
        <f>G93+G96</f>
        <v>0</v>
      </c>
    </row>
    <row r="93" spans="1:7" s="71" customFormat="1" ht="15" customHeight="1">
      <c r="A93" s="72">
        <v>6.19</v>
      </c>
      <c r="B93" s="73" t="s">
        <v>138</v>
      </c>
      <c r="C93" s="74" t="s">
        <v>139</v>
      </c>
      <c r="D93" s="75"/>
      <c r="E93" s="74"/>
      <c r="F93" s="98"/>
      <c r="G93" s="76">
        <f>G94+G95</f>
        <v>0</v>
      </c>
    </row>
    <row r="94" spans="1:7" ht="15" customHeight="1">
      <c r="A94" s="77">
        <v>59</v>
      </c>
      <c r="B94" s="78" t="s">
        <v>138</v>
      </c>
      <c r="C94" s="79" t="s">
        <v>140</v>
      </c>
      <c r="D94" s="80">
        <v>498.15000000000003</v>
      </c>
      <c r="E94" s="79" t="s">
        <v>38</v>
      </c>
      <c r="F94" s="99"/>
      <c r="G94" s="81">
        <f>ROUND(D94*F94,2)</f>
        <v>0</v>
      </c>
    </row>
    <row r="95" spans="1:7" ht="15" customHeight="1">
      <c r="A95" s="77">
        <v>60</v>
      </c>
      <c r="B95" s="78" t="s">
        <v>138</v>
      </c>
      <c r="C95" s="79" t="s">
        <v>141</v>
      </c>
      <c r="D95" s="80">
        <v>55.35</v>
      </c>
      <c r="E95" s="79" t="s">
        <v>38</v>
      </c>
      <c r="F95" s="99"/>
      <c r="G95" s="81">
        <f>ROUND(D95*F95,2)</f>
        <v>0</v>
      </c>
    </row>
    <row r="96" spans="1:7" s="71" customFormat="1" ht="15" customHeight="1">
      <c r="A96" s="76">
        <v>6.2</v>
      </c>
      <c r="B96" s="73" t="s">
        <v>142</v>
      </c>
      <c r="C96" s="74" t="s">
        <v>143</v>
      </c>
      <c r="D96" s="75"/>
      <c r="E96" s="74"/>
      <c r="F96" s="98"/>
      <c r="G96" s="76">
        <f>G97+G98</f>
        <v>0</v>
      </c>
    </row>
    <row r="97" spans="1:7" ht="15" customHeight="1">
      <c r="A97" s="77">
        <v>61</v>
      </c>
      <c r="B97" s="78" t="s">
        <v>142</v>
      </c>
      <c r="C97" s="79" t="s">
        <v>144</v>
      </c>
      <c r="D97" s="80">
        <v>553.5</v>
      </c>
      <c r="E97" s="79" t="s">
        <v>38</v>
      </c>
      <c r="F97" s="99"/>
      <c r="G97" s="81">
        <f>ROUND(D97*F97,2)</f>
        <v>0</v>
      </c>
    </row>
    <row r="98" spans="1:7" ht="15" customHeight="1">
      <c r="A98" s="77">
        <v>62</v>
      </c>
      <c r="B98" s="78" t="s">
        <v>142</v>
      </c>
      <c r="C98" s="79" t="s">
        <v>145</v>
      </c>
      <c r="D98" s="80">
        <v>553.5</v>
      </c>
      <c r="E98" s="79" t="s">
        <v>38</v>
      </c>
      <c r="F98" s="99"/>
      <c r="G98" s="81">
        <f>ROUND(D98*F98,2)</f>
        <v>0</v>
      </c>
    </row>
    <row r="99" spans="1:7" s="71" customFormat="1" ht="15" customHeight="1">
      <c r="A99" s="66">
        <v>7</v>
      </c>
      <c r="B99" s="67" t="s">
        <v>146</v>
      </c>
      <c r="C99" s="68" t="s">
        <v>147</v>
      </c>
      <c r="D99" s="69"/>
      <c r="E99" s="68"/>
      <c r="F99" s="97"/>
      <c r="G99" s="70">
        <f>G100+G106+G109</f>
        <v>0</v>
      </c>
    </row>
    <row r="100" spans="1:7" s="71" customFormat="1" ht="15" customHeight="1">
      <c r="A100" s="72">
        <v>7.21</v>
      </c>
      <c r="B100" s="73" t="s">
        <v>148</v>
      </c>
      <c r="C100" s="74" t="s">
        <v>149</v>
      </c>
      <c r="D100" s="75"/>
      <c r="E100" s="74"/>
      <c r="F100" s="98"/>
      <c r="G100" s="76">
        <f>SUM(G101:G105)</f>
        <v>0</v>
      </c>
    </row>
    <row r="101" spans="1:7" ht="15" customHeight="1">
      <c r="A101" s="77">
        <v>63</v>
      </c>
      <c r="B101" s="78" t="s">
        <v>148</v>
      </c>
      <c r="C101" s="79" t="s">
        <v>150</v>
      </c>
      <c r="D101" s="80">
        <v>11.826</v>
      </c>
      <c r="E101" s="79" t="s">
        <v>151</v>
      </c>
      <c r="F101" s="99"/>
      <c r="G101" s="81">
        <f aca="true" t="shared" si="1" ref="G101:G111">ROUND(D101*F101,2)</f>
        <v>0</v>
      </c>
    </row>
    <row r="102" spans="1:7" ht="15" customHeight="1">
      <c r="A102" s="77">
        <v>64</v>
      </c>
      <c r="B102" s="78" t="s">
        <v>148</v>
      </c>
      <c r="C102" s="79" t="s">
        <v>152</v>
      </c>
      <c r="D102" s="80">
        <v>11.826</v>
      </c>
      <c r="E102" s="79" t="s">
        <v>151</v>
      </c>
      <c r="F102" s="99"/>
      <c r="G102" s="81">
        <f t="shared" si="1"/>
        <v>0</v>
      </c>
    </row>
    <row r="103" spans="1:7" ht="15" customHeight="1">
      <c r="A103" s="77">
        <v>65</v>
      </c>
      <c r="B103" s="78" t="s">
        <v>148</v>
      </c>
      <c r="C103" s="79" t="s">
        <v>153</v>
      </c>
      <c r="D103" s="80">
        <v>12</v>
      </c>
      <c r="E103" s="79" t="s">
        <v>50</v>
      </c>
      <c r="F103" s="99"/>
      <c r="G103" s="81">
        <f t="shared" si="1"/>
        <v>0</v>
      </c>
    </row>
    <row r="104" spans="1:7" ht="15" customHeight="1">
      <c r="A104" s="77">
        <v>66</v>
      </c>
      <c r="B104" s="78" t="s">
        <v>148</v>
      </c>
      <c r="C104" s="79" t="s">
        <v>154</v>
      </c>
      <c r="D104" s="80">
        <v>1428</v>
      </c>
      <c r="E104" s="79" t="s">
        <v>50</v>
      </c>
      <c r="F104" s="99"/>
      <c r="G104" s="81">
        <f t="shared" si="1"/>
        <v>0</v>
      </c>
    </row>
    <row r="105" spans="1:7" ht="15" customHeight="1">
      <c r="A105" s="77">
        <v>67</v>
      </c>
      <c r="B105" s="78" t="s">
        <v>148</v>
      </c>
      <c r="C105" s="79" t="s">
        <v>155</v>
      </c>
      <c r="D105" s="80">
        <v>32</v>
      </c>
      <c r="E105" s="79" t="s">
        <v>50</v>
      </c>
      <c r="F105" s="99"/>
      <c r="G105" s="81">
        <f t="shared" si="1"/>
        <v>0</v>
      </c>
    </row>
    <row r="106" spans="1:7" s="71" customFormat="1" ht="15" customHeight="1">
      <c r="A106" s="72">
        <v>7.22</v>
      </c>
      <c r="B106" s="73" t="s">
        <v>148</v>
      </c>
      <c r="C106" s="74" t="s">
        <v>156</v>
      </c>
      <c r="D106" s="75"/>
      <c r="E106" s="74"/>
      <c r="F106" s="98"/>
      <c r="G106" s="76">
        <f>G107+G108</f>
        <v>0</v>
      </c>
    </row>
    <row r="107" spans="1:7" ht="15" customHeight="1">
      <c r="A107" s="77">
        <v>68</v>
      </c>
      <c r="B107" s="78" t="s">
        <v>148</v>
      </c>
      <c r="C107" s="79" t="s">
        <v>157</v>
      </c>
      <c r="D107" s="80">
        <v>7.394</v>
      </c>
      <c r="E107" s="79" t="s">
        <v>151</v>
      </c>
      <c r="F107" s="99"/>
      <c r="G107" s="81">
        <f t="shared" si="1"/>
        <v>0</v>
      </c>
    </row>
    <row r="108" spans="1:7" ht="15" customHeight="1">
      <c r="A108" s="77">
        <v>69</v>
      </c>
      <c r="B108" s="78" t="s">
        <v>148</v>
      </c>
      <c r="C108" s="79" t="s">
        <v>158</v>
      </c>
      <c r="D108" s="80">
        <v>7.394</v>
      </c>
      <c r="E108" s="79" t="s">
        <v>151</v>
      </c>
      <c r="F108" s="99"/>
      <c r="G108" s="81">
        <f t="shared" si="1"/>
        <v>0</v>
      </c>
    </row>
    <row r="109" spans="1:7" s="71" customFormat="1" ht="15" customHeight="1">
      <c r="A109" s="72">
        <v>7.23</v>
      </c>
      <c r="B109" s="73" t="s">
        <v>148</v>
      </c>
      <c r="C109" s="74" t="s">
        <v>159</v>
      </c>
      <c r="D109" s="75"/>
      <c r="E109" s="74"/>
      <c r="F109" s="98"/>
      <c r="G109" s="76">
        <f>G110+G111</f>
        <v>0</v>
      </c>
    </row>
    <row r="110" spans="1:7" ht="15" customHeight="1">
      <c r="A110" s="77">
        <v>70</v>
      </c>
      <c r="B110" s="78" t="s">
        <v>148</v>
      </c>
      <c r="C110" s="79" t="s">
        <v>160</v>
      </c>
      <c r="D110" s="80">
        <v>4.135000000000001</v>
      </c>
      <c r="E110" s="79" t="s">
        <v>151</v>
      </c>
      <c r="F110" s="99"/>
      <c r="G110" s="81">
        <f t="shared" si="1"/>
        <v>0</v>
      </c>
    </row>
    <row r="111" spans="1:7" ht="15" customHeight="1">
      <c r="A111" s="77">
        <v>71</v>
      </c>
      <c r="B111" s="78" t="s">
        <v>148</v>
      </c>
      <c r="C111" s="79" t="s">
        <v>161</v>
      </c>
      <c r="D111" s="80">
        <v>4.135000000000001</v>
      </c>
      <c r="E111" s="79" t="s">
        <v>151</v>
      </c>
      <c r="F111" s="99"/>
      <c r="G111" s="81">
        <f t="shared" si="1"/>
        <v>0</v>
      </c>
    </row>
    <row r="112" spans="1:7" s="71" customFormat="1" ht="15" customHeight="1">
      <c r="A112" s="66">
        <v>8</v>
      </c>
      <c r="B112" s="67" t="s">
        <v>162</v>
      </c>
      <c r="C112" s="68" t="s">
        <v>163</v>
      </c>
      <c r="D112" s="69"/>
      <c r="E112" s="68"/>
      <c r="F112" s="97"/>
      <c r="G112" s="70">
        <f>G113</f>
        <v>0</v>
      </c>
    </row>
    <row r="113" spans="1:7" s="71" customFormat="1" ht="15" customHeight="1">
      <c r="A113" s="72">
        <v>8.24</v>
      </c>
      <c r="B113" s="73" t="s">
        <v>164</v>
      </c>
      <c r="C113" s="74" t="s">
        <v>165</v>
      </c>
      <c r="D113" s="75"/>
      <c r="E113" s="74"/>
      <c r="F113" s="98"/>
      <c r="G113" s="76">
        <f>G114</f>
        <v>0</v>
      </c>
    </row>
    <row r="114" spans="1:7" ht="29.25" customHeight="1">
      <c r="A114" s="83">
        <v>72</v>
      </c>
      <c r="B114" s="84" t="s">
        <v>164</v>
      </c>
      <c r="C114" s="82" t="s">
        <v>166</v>
      </c>
      <c r="D114" s="85">
        <v>132</v>
      </c>
      <c r="E114" s="86" t="s">
        <v>55</v>
      </c>
      <c r="F114" s="100"/>
      <c r="G114" s="81">
        <f>ROUND(D114*F114,2)</f>
        <v>0</v>
      </c>
    </row>
    <row r="115" spans="1:7" s="71" customFormat="1" ht="15" customHeight="1">
      <c r="A115" s="66">
        <v>9</v>
      </c>
      <c r="B115" s="67" t="s">
        <v>167</v>
      </c>
      <c r="C115" s="68" t="s">
        <v>168</v>
      </c>
      <c r="D115" s="69"/>
      <c r="E115" s="68"/>
      <c r="F115" s="97"/>
      <c r="G115" s="70">
        <f>G116+G119+G122+G125+G128</f>
        <v>0</v>
      </c>
    </row>
    <row r="116" spans="1:7" s="71" customFormat="1" ht="15" customHeight="1">
      <c r="A116" s="72">
        <v>9.25</v>
      </c>
      <c r="B116" s="73" t="s">
        <v>169</v>
      </c>
      <c r="C116" s="74" t="s">
        <v>170</v>
      </c>
      <c r="D116" s="75"/>
      <c r="E116" s="74"/>
      <c r="F116" s="98"/>
      <c r="G116" s="76">
        <f>G117+G118</f>
        <v>0</v>
      </c>
    </row>
    <row r="117" spans="1:7" ht="15" customHeight="1">
      <c r="A117" s="77">
        <v>73</v>
      </c>
      <c r="B117" s="78" t="s">
        <v>169</v>
      </c>
      <c r="C117" s="79" t="s">
        <v>171</v>
      </c>
      <c r="D117" s="80">
        <v>92</v>
      </c>
      <c r="E117" s="79" t="s">
        <v>38</v>
      </c>
      <c r="F117" s="99"/>
      <c r="G117" s="81">
        <f>ROUND(D117*F117,2)</f>
        <v>0</v>
      </c>
    </row>
    <row r="118" spans="1:7" ht="15" customHeight="1">
      <c r="A118" s="77">
        <v>74</v>
      </c>
      <c r="B118" s="78" t="s">
        <v>169</v>
      </c>
      <c r="C118" s="79" t="s">
        <v>172</v>
      </c>
      <c r="D118" s="80">
        <v>270</v>
      </c>
      <c r="E118" s="79" t="s">
        <v>57</v>
      </c>
      <c r="F118" s="99"/>
      <c r="G118" s="81">
        <f>ROUND(D118*F118,2)</f>
        <v>0</v>
      </c>
    </row>
    <row r="119" spans="1:7" s="71" customFormat="1" ht="15" customHeight="1">
      <c r="A119" s="72">
        <v>9.26</v>
      </c>
      <c r="B119" s="73" t="s">
        <v>169</v>
      </c>
      <c r="C119" s="74" t="s">
        <v>173</v>
      </c>
      <c r="D119" s="75"/>
      <c r="E119" s="74"/>
      <c r="F119" s="98"/>
      <c r="G119" s="76">
        <f>G120+G121</f>
        <v>0</v>
      </c>
    </row>
    <row r="120" spans="1:7" ht="15" customHeight="1">
      <c r="A120" s="77">
        <v>75</v>
      </c>
      <c r="B120" s="78" t="s">
        <v>169</v>
      </c>
      <c r="C120" s="79" t="s">
        <v>174</v>
      </c>
      <c r="D120" s="80">
        <v>3</v>
      </c>
      <c r="E120" s="79" t="s">
        <v>38</v>
      </c>
      <c r="F120" s="99"/>
      <c r="G120" s="81">
        <f>ROUND(D120*F120,2)</f>
        <v>0</v>
      </c>
    </row>
    <row r="121" spans="1:7" ht="15" customHeight="1">
      <c r="A121" s="77">
        <v>76</v>
      </c>
      <c r="B121" s="78" t="s">
        <v>169</v>
      </c>
      <c r="C121" s="79" t="s">
        <v>175</v>
      </c>
      <c r="D121" s="80">
        <v>10</v>
      </c>
      <c r="E121" s="79" t="s">
        <v>57</v>
      </c>
      <c r="F121" s="99"/>
      <c r="G121" s="81">
        <f>ROUND(D121*F121,2)</f>
        <v>0</v>
      </c>
    </row>
    <row r="122" spans="1:7" s="71" customFormat="1" ht="15" customHeight="1">
      <c r="A122" s="72">
        <v>9.27</v>
      </c>
      <c r="B122" s="73" t="s">
        <v>176</v>
      </c>
      <c r="C122" s="74" t="s">
        <v>177</v>
      </c>
      <c r="D122" s="75"/>
      <c r="E122" s="74"/>
      <c r="F122" s="98"/>
      <c r="G122" s="76">
        <f>G123+G124</f>
        <v>0</v>
      </c>
    </row>
    <row r="123" spans="1:7" ht="15" customHeight="1">
      <c r="A123" s="77">
        <v>77</v>
      </c>
      <c r="B123" s="78" t="s">
        <v>176</v>
      </c>
      <c r="C123" s="79" t="s">
        <v>178</v>
      </c>
      <c r="D123" s="80">
        <v>64</v>
      </c>
      <c r="E123" s="79" t="s">
        <v>38</v>
      </c>
      <c r="F123" s="99"/>
      <c r="G123" s="81">
        <f>ROUND(D123*F123,2)</f>
        <v>0</v>
      </c>
    </row>
    <row r="124" spans="1:7" ht="15" customHeight="1">
      <c r="A124" s="77">
        <v>78</v>
      </c>
      <c r="B124" s="78" t="s">
        <v>176</v>
      </c>
      <c r="C124" s="79" t="s">
        <v>179</v>
      </c>
      <c r="D124" s="80">
        <v>3</v>
      </c>
      <c r="E124" s="79" t="s">
        <v>57</v>
      </c>
      <c r="F124" s="99"/>
      <c r="G124" s="81">
        <f>ROUND(D124*F124,2)</f>
        <v>0</v>
      </c>
    </row>
    <row r="125" spans="1:7" s="71" customFormat="1" ht="15" customHeight="1">
      <c r="A125" s="72">
        <v>9.28</v>
      </c>
      <c r="B125" s="73" t="s">
        <v>180</v>
      </c>
      <c r="C125" s="74" t="s">
        <v>181</v>
      </c>
      <c r="D125" s="75"/>
      <c r="E125" s="74"/>
      <c r="F125" s="98"/>
      <c r="G125" s="76">
        <f>G126+G127</f>
        <v>0</v>
      </c>
    </row>
    <row r="126" spans="1:7" ht="15" customHeight="1">
      <c r="A126" s="77">
        <v>79</v>
      </c>
      <c r="B126" s="78" t="s">
        <v>180</v>
      </c>
      <c r="C126" s="79" t="s">
        <v>182</v>
      </c>
      <c r="D126" s="80">
        <v>29</v>
      </c>
      <c r="E126" s="79" t="s">
        <v>38</v>
      </c>
      <c r="F126" s="99"/>
      <c r="G126" s="81">
        <f>ROUND(D126*F126,2)</f>
        <v>0</v>
      </c>
    </row>
    <row r="127" spans="1:7" ht="15" customHeight="1">
      <c r="A127" s="77">
        <v>80</v>
      </c>
      <c r="B127" s="78" t="s">
        <v>180</v>
      </c>
      <c r="C127" s="79" t="s">
        <v>183</v>
      </c>
      <c r="D127" s="80">
        <v>12</v>
      </c>
      <c r="E127" s="79" t="s">
        <v>57</v>
      </c>
      <c r="F127" s="99"/>
      <c r="G127" s="81">
        <f>ROUND(D127*F127,2)</f>
        <v>0</v>
      </c>
    </row>
    <row r="128" spans="1:7" s="71" customFormat="1" ht="15" customHeight="1">
      <c r="A128" s="72">
        <v>9.29</v>
      </c>
      <c r="B128" s="73" t="s">
        <v>184</v>
      </c>
      <c r="C128" s="74" t="s">
        <v>185</v>
      </c>
      <c r="D128" s="75"/>
      <c r="E128" s="74"/>
      <c r="F128" s="98"/>
      <c r="G128" s="76">
        <f>G129</f>
        <v>0</v>
      </c>
    </row>
    <row r="129" spans="1:7" ht="15" customHeight="1">
      <c r="A129" s="77">
        <v>81</v>
      </c>
      <c r="B129" s="78" t="s">
        <v>184</v>
      </c>
      <c r="C129" s="79" t="s">
        <v>186</v>
      </c>
      <c r="D129" s="80">
        <v>79.2</v>
      </c>
      <c r="E129" s="79" t="s">
        <v>38</v>
      </c>
      <c r="F129" s="99"/>
      <c r="G129" s="81">
        <f>ROUND(D129*F129,2)</f>
        <v>0</v>
      </c>
    </row>
    <row r="130" spans="1:7" s="71" customFormat="1" ht="15" customHeight="1">
      <c r="A130" s="66">
        <v>10</v>
      </c>
      <c r="B130" s="67" t="s">
        <v>187</v>
      </c>
      <c r="C130" s="68" t="s">
        <v>188</v>
      </c>
      <c r="D130" s="69"/>
      <c r="E130" s="68"/>
      <c r="F130" s="97"/>
      <c r="G130" s="70">
        <f>G131+G142+G147</f>
        <v>0</v>
      </c>
    </row>
    <row r="131" spans="1:7" s="71" customFormat="1" ht="15" customHeight="1">
      <c r="A131" s="72">
        <v>10.3</v>
      </c>
      <c r="B131" s="73" t="s">
        <v>189</v>
      </c>
      <c r="C131" s="74" t="s">
        <v>190</v>
      </c>
      <c r="D131" s="75"/>
      <c r="E131" s="74"/>
      <c r="F131" s="98"/>
      <c r="G131" s="76">
        <f>SUM(G132:G141)</f>
        <v>0</v>
      </c>
    </row>
    <row r="132" spans="1:7" ht="47.25" customHeight="1">
      <c r="A132" s="83">
        <v>82</v>
      </c>
      <c r="B132" s="84" t="s">
        <v>189</v>
      </c>
      <c r="C132" s="82" t="s">
        <v>191</v>
      </c>
      <c r="D132" s="85">
        <v>1</v>
      </c>
      <c r="E132" s="86" t="s">
        <v>34</v>
      </c>
      <c r="F132" s="100"/>
      <c r="G132" s="81">
        <f aca="true" t="shared" si="2" ref="G132:G141">ROUND(D132*F132,2)</f>
        <v>0</v>
      </c>
    </row>
    <row r="133" spans="1:7" ht="15" customHeight="1">
      <c r="A133" s="77">
        <v>83</v>
      </c>
      <c r="B133" s="78" t="s">
        <v>189</v>
      </c>
      <c r="C133" s="79" t="s">
        <v>192</v>
      </c>
      <c r="D133" s="80">
        <v>61.830000000000005</v>
      </c>
      <c r="E133" s="79" t="s">
        <v>151</v>
      </c>
      <c r="F133" s="99"/>
      <c r="G133" s="81">
        <f t="shared" si="2"/>
        <v>0</v>
      </c>
    </row>
    <row r="134" spans="1:7" ht="15" customHeight="1">
      <c r="A134" s="83">
        <v>84</v>
      </c>
      <c r="B134" s="78" t="s">
        <v>189</v>
      </c>
      <c r="C134" s="79" t="s">
        <v>193</v>
      </c>
      <c r="D134" s="80">
        <v>570</v>
      </c>
      <c r="E134" s="79" t="s">
        <v>194</v>
      </c>
      <c r="F134" s="99"/>
      <c r="G134" s="81">
        <f t="shared" si="2"/>
        <v>0</v>
      </c>
    </row>
    <row r="135" spans="1:7" ht="15" customHeight="1">
      <c r="A135" s="77">
        <v>85</v>
      </c>
      <c r="B135" s="78" t="s">
        <v>189</v>
      </c>
      <c r="C135" s="79" t="s">
        <v>195</v>
      </c>
      <c r="D135" s="80">
        <v>4329.700000000001</v>
      </c>
      <c r="E135" s="79" t="s">
        <v>194</v>
      </c>
      <c r="F135" s="99"/>
      <c r="G135" s="81">
        <f t="shared" si="2"/>
        <v>0</v>
      </c>
    </row>
    <row r="136" spans="1:7" ht="15" customHeight="1">
      <c r="A136" s="83">
        <v>86</v>
      </c>
      <c r="B136" s="78" t="s">
        <v>189</v>
      </c>
      <c r="C136" s="79" t="s">
        <v>196</v>
      </c>
      <c r="D136" s="80">
        <v>5400</v>
      </c>
      <c r="E136" s="79" t="s">
        <v>50</v>
      </c>
      <c r="F136" s="99"/>
      <c r="G136" s="81">
        <f t="shared" si="2"/>
        <v>0</v>
      </c>
    </row>
    <row r="137" spans="1:7" ht="15" customHeight="1">
      <c r="A137" s="77">
        <v>87</v>
      </c>
      <c r="B137" s="78" t="s">
        <v>189</v>
      </c>
      <c r="C137" s="79" t="s">
        <v>197</v>
      </c>
      <c r="D137" s="80">
        <v>22</v>
      </c>
      <c r="E137" s="79" t="s">
        <v>50</v>
      </c>
      <c r="F137" s="99"/>
      <c r="G137" s="81">
        <f t="shared" si="2"/>
        <v>0</v>
      </c>
    </row>
    <row r="138" spans="1:7" ht="15" customHeight="1">
      <c r="A138" s="83">
        <v>88</v>
      </c>
      <c r="B138" s="78" t="s">
        <v>189</v>
      </c>
      <c r="C138" s="79" t="s">
        <v>198</v>
      </c>
      <c r="D138" s="80">
        <v>900</v>
      </c>
      <c r="E138" s="79" t="s">
        <v>50</v>
      </c>
      <c r="F138" s="99"/>
      <c r="G138" s="81">
        <f t="shared" si="2"/>
        <v>0</v>
      </c>
    </row>
    <row r="139" spans="1:7" ht="15" customHeight="1">
      <c r="A139" s="77">
        <v>89</v>
      </c>
      <c r="B139" s="78" t="s">
        <v>189</v>
      </c>
      <c r="C139" s="79" t="s">
        <v>199</v>
      </c>
      <c r="D139" s="80">
        <v>900</v>
      </c>
      <c r="E139" s="79" t="s">
        <v>50</v>
      </c>
      <c r="F139" s="99"/>
      <c r="G139" s="81">
        <f t="shared" si="2"/>
        <v>0</v>
      </c>
    </row>
    <row r="140" spans="1:7" ht="15" customHeight="1">
      <c r="A140" s="83">
        <v>90</v>
      </c>
      <c r="B140" s="78" t="s">
        <v>189</v>
      </c>
      <c r="C140" s="79" t="s">
        <v>200</v>
      </c>
      <c r="D140" s="80">
        <v>2</v>
      </c>
      <c r="E140" s="79" t="s">
        <v>201</v>
      </c>
      <c r="F140" s="99"/>
      <c r="G140" s="81">
        <f t="shared" si="2"/>
        <v>0</v>
      </c>
    </row>
    <row r="141" spans="1:7" ht="15" customHeight="1">
      <c r="A141" s="77">
        <v>91</v>
      </c>
      <c r="B141" s="78" t="s">
        <v>189</v>
      </c>
      <c r="C141" s="79" t="s">
        <v>202</v>
      </c>
      <c r="D141" s="80">
        <v>5</v>
      </c>
      <c r="E141" s="79" t="s">
        <v>203</v>
      </c>
      <c r="F141" s="99"/>
      <c r="G141" s="81">
        <f t="shared" si="2"/>
        <v>0</v>
      </c>
    </row>
    <row r="142" spans="1:7" s="71" customFormat="1" ht="15" customHeight="1">
      <c r="A142" s="72">
        <v>10.31</v>
      </c>
      <c r="B142" s="73" t="s">
        <v>204</v>
      </c>
      <c r="C142" s="74" t="s">
        <v>205</v>
      </c>
      <c r="D142" s="75"/>
      <c r="E142" s="74"/>
      <c r="F142" s="98"/>
      <c r="G142" s="76">
        <f>SUM(G143:G146)</f>
        <v>0</v>
      </c>
    </row>
    <row r="143" spans="1:7" ht="15" customHeight="1">
      <c r="A143" s="77">
        <v>92</v>
      </c>
      <c r="B143" s="78" t="s">
        <v>204</v>
      </c>
      <c r="C143" s="79" t="s">
        <v>206</v>
      </c>
      <c r="D143" s="80">
        <v>2223.3</v>
      </c>
      <c r="E143" s="79" t="s">
        <v>57</v>
      </c>
      <c r="F143" s="99"/>
      <c r="G143" s="81">
        <f>ROUND(D143*F143,2)</f>
        <v>0</v>
      </c>
    </row>
    <row r="144" spans="1:7" ht="15" customHeight="1">
      <c r="A144" s="77">
        <v>93</v>
      </c>
      <c r="B144" s="78" t="s">
        <v>204</v>
      </c>
      <c r="C144" s="79" t="s">
        <v>207</v>
      </c>
      <c r="D144" s="80">
        <v>3186.2000000000003</v>
      </c>
      <c r="E144" s="79" t="s">
        <v>57</v>
      </c>
      <c r="F144" s="99"/>
      <c r="G144" s="81">
        <f>ROUND(D144*F144,2)</f>
        <v>0</v>
      </c>
    </row>
    <row r="145" spans="1:7" ht="15" customHeight="1">
      <c r="A145" s="77">
        <v>94</v>
      </c>
      <c r="B145" s="78" t="s">
        <v>204</v>
      </c>
      <c r="C145" s="79" t="s">
        <v>208</v>
      </c>
      <c r="D145" s="80">
        <v>2379</v>
      </c>
      <c r="E145" s="79" t="s">
        <v>57</v>
      </c>
      <c r="F145" s="99"/>
      <c r="G145" s="81">
        <f>ROUND(D145*F145,2)</f>
        <v>0</v>
      </c>
    </row>
    <row r="146" spans="1:7" ht="15" customHeight="1">
      <c r="A146" s="77">
        <v>95</v>
      </c>
      <c r="B146" s="78" t="s">
        <v>204</v>
      </c>
      <c r="C146" s="79" t="s">
        <v>209</v>
      </c>
      <c r="D146" s="80">
        <v>962.9000000000001</v>
      </c>
      <c r="E146" s="79" t="s">
        <v>57</v>
      </c>
      <c r="F146" s="99"/>
      <c r="G146" s="81">
        <f>ROUND(D146*F146,2)</f>
        <v>0</v>
      </c>
    </row>
    <row r="147" spans="1:7" s="71" customFormat="1" ht="15" customHeight="1">
      <c r="A147" s="72">
        <v>10.32</v>
      </c>
      <c r="B147" s="73" t="s">
        <v>210</v>
      </c>
      <c r="C147" s="74" t="s">
        <v>211</v>
      </c>
      <c r="D147" s="75"/>
      <c r="E147" s="74"/>
      <c r="F147" s="98"/>
      <c r="G147" s="76">
        <f>G148</f>
        <v>0</v>
      </c>
    </row>
    <row r="148" spans="1:7" ht="15" customHeight="1">
      <c r="A148" s="77">
        <v>96</v>
      </c>
      <c r="B148" s="78" t="s">
        <v>210</v>
      </c>
      <c r="C148" s="79" t="s">
        <v>212</v>
      </c>
      <c r="D148" s="80">
        <v>2379</v>
      </c>
      <c r="E148" s="79" t="s">
        <v>57</v>
      </c>
      <c r="F148" s="99"/>
      <c r="G148" s="81">
        <f>ROUND(D148*F148,2)</f>
        <v>0</v>
      </c>
    </row>
    <row r="149" spans="1:7" s="71" customFormat="1" ht="15" customHeight="1">
      <c r="A149" s="66">
        <v>11</v>
      </c>
      <c r="B149" s="67" t="s">
        <v>213</v>
      </c>
      <c r="C149" s="68" t="s">
        <v>214</v>
      </c>
      <c r="D149" s="69"/>
      <c r="E149" s="68"/>
      <c r="F149" s="97"/>
      <c r="G149" s="70">
        <f>G150+G152+G154+G156+G158</f>
        <v>0</v>
      </c>
    </row>
    <row r="150" spans="1:7" s="71" customFormat="1" ht="15" customHeight="1">
      <c r="A150" s="72">
        <v>11.33</v>
      </c>
      <c r="B150" s="73" t="s">
        <v>215</v>
      </c>
      <c r="C150" s="74" t="s">
        <v>216</v>
      </c>
      <c r="D150" s="75"/>
      <c r="E150" s="74"/>
      <c r="F150" s="98"/>
      <c r="G150" s="76">
        <f>G151</f>
        <v>0</v>
      </c>
    </row>
    <row r="151" spans="1:7" ht="15" customHeight="1">
      <c r="A151" s="77">
        <v>97</v>
      </c>
      <c r="B151" s="78" t="s">
        <v>215</v>
      </c>
      <c r="C151" s="79" t="s">
        <v>217</v>
      </c>
      <c r="D151" s="80">
        <v>235.60000000000002</v>
      </c>
      <c r="E151" s="79" t="s">
        <v>57</v>
      </c>
      <c r="F151" s="99"/>
      <c r="G151" s="81">
        <f>ROUND(D151*F151,2)</f>
        <v>0</v>
      </c>
    </row>
    <row r="152" spans="1:7" s="71" customFormat="1" ht="15" customHeight="1">
      <c r="A152" s="72">
        <v>11.34</v>
      </c>
      <c r="B152" s="73" t="s">
        <v>218</v>
      </c>
      <c r="C152" s="74" t="s">
        <v>219</v>
      </c>
      <c r="D152" s="75"/>
      <c r="E152" s="74"/>
      <c r="F152" s="98"/>
      <c r="G152" s="76">
        <f>G153</f>
        <v>0</v>
      </c>
    </row>
    <row r="153" spans="1:7" ht="15" customHeight="1">
      <c r="A153" s="77">
        <v>98</v>
      </c>
      <c r="B153" s="78" t="s">
        <v>218</v>
      </c>
      <c r="C153" s="79" t="s">
        <v>220</v>
      </c>
      <c r="D153" s="80">
        <v>773.0200000000001</v>
      </c>
      <c r="E153" s="79" t="s">
        <v>57</v>
      </c>
      <c r="F153" s="99"/>
      <c r="G153" s="81">
        <f>ROUND(D153*F153,2)</f>
        <v>0</v>
      </c>
    </row>
    <row r="154" spans="1:7" s="71" customFormat="1" ht="15" customHeight="1">
      <c r="A154" s="72">
        <v>11.35</v>
      </c>
      <c r="B154" s="73" t="s">
        <v>221</v>
      </c>
      <c r="C154" s="74" t="s">
        <v>222</v>
      </c>
      <c r="D154" s="75"/>
      <c r="E154" s="74"/>
      <c r="F154" s="98"/>
      <c r="G154" s="76">
        <f>G155</f>
        <v>0</v>
      </c>
    </row>
    <row r="155" spans="1:7" ht="15" customHeight="1">
      <c r="A155" s="77">
        <v>99</v>
      </c>
      <c r="B155" s="78" t="s">
        <v>221</v>
      </c>
      <c r="C155" s="79" t="s">
        <v>223</v>
      </c>
      <c r="D155" s="80">
        <v>455</v>
      </c>
      <c r="E155" s="79" t="s">
        <v>57</v>
      </c>
      <c r="F155" s="99"/>
      <c r="G155" s="81">
        <f>ROUND(D155*F155,2)</f>
        <v>0</v>
      </c>
    </row>
    <row r="156" spans="1:7" s="71" customFormat="1" ht="15" customHeight="1">
      <c r="A156" s="72">
        <v>11.36</v>
      </c>
      <c r="B156" s="73" t="s">
        <v>224</v>
      </c>
      <c r="C156" s="74" t="s">
        <v>225</v>
      </c>
      <c r="D156" s="75"/>
      <c r="E156" s="74"/>
      <c r="F156" s="98"/>
      <c r="G156" s="76">
        <f>G157</f>
        <v>0</v>
      </c>
    </row>
    <row r="157" spans="1:7" ht="15" customHeight="1">
      <c r="A157" s="77">
        <v>100</v>
      </c>
      <c r="B157" s="78" t="s">
        <v>224</v>
      </c>
      <c r="C157" s="79" t="s">
        <v>226</v>
      </c>
      <c r="D157" s="80">
        <v>211.25</v>
      </c>
      <c r="E157" s="79" t="s">
        <v>57</v>
      </c>
      <c r="F157" s="99"/>
      <c r="G157" s="81">
        <f>ROUND(D157*F157,2)</f>
        <v>0</v>
      </c>
    </row>
    <row r="158" spans="1:7" s="71" customFormat="1" ht="15" customHeight="1">
      <c r="A158" s="72">
        <v>11.37</v>
      </c>
      <c r="B158" s="73" t="s">
        <v>227</v>
      </c>
      <c r="C158" s="74" t="s">
        <v>228</v>
      </c>
      <c r="D158" s="75"/>
      <c r="E158" s="74"/>
      <c r="F158" s="98"/>
      <c r="G158" s="76">
        <f>G159+G160</f>
        <v>0</v>
      </c>
    </row>
    <row r="159" spans="1:7" ht="15" customHeight="1">
      <c r="A159" s="77">
        <v>101</v>
      </c>
      <c r="B159" s="78" t="s">
        <v>227</v>
      </c>
      <c r="C159" s="79" t="s">
        <v>229</v>
      </c>
      <c r="D159" s="80">
        <v>227.5</v>
      </c>
      <c r="E159" s="79" t="s">
        <v>57</v>
      </c>
      <c r="F159" s="99"/>
      <c r="G159" s="81">
        <f>ROUND(D159*F159,2)</f>
        <v>0</v>
      </c>
    </row>
    <row r="160" spans="1:7" ht="15" customHeight="1">
      <c r="A160" s="77">
        <v>102</v>
      </c>
      <c r="B160" s="78" t="s">
        <v>227</v>
      </c>
      <c r="C160" s="79" t="s">
        <v>230</v>
      </c>
      <c r="D160" s="80">
        <v>65</v>
      </c>
      <c r="E160" s="79" t="s">
        <v>55</v>
      </c>
      <c r="F160" s="99"/>
      <c r="G160" s="81">
        <f>ROUND(D160*F160,2)</f>
        <v>0</v>
      </c>
    </row>
    <row r="161" spans="1:7" s="71" customFormat="1" ht="15" customHeight="1">
      <c r="A161" s="66">
        <v>12</v>
      </c>
      <c r="B161" s="67" t="s">
        <v>231</v>
      </c>
      <c r="C161" s="68" t="s">
        <v>232</v>
      </c>
      <c r="D161" s="69"/>
      <c r="E161" s="68"/>
      <c r="F161" s="97"/>
      <c r="G161" s="70">
        <f>G162+G164+G168</f>
        <v>0</v>
      </c>
    </row>
    <row r="162" spans="1:7" s="71" customFormat="1" ht="15" customHeight="1">
      <c r="A162" s="72">
        <v>12.38</v>
      </c>
      <c r="B162" s="73" t="s">
        <v>233</v>
      </c>
      <c r="C162" s="74" t="s">
        <v>234</v>
      </c>
      <c r="D162" s="75"/>
      <c r="E162" s="74"/>
      <c r="F162" s="98"/>
      <c r="G162" s="76">
        <f>G163</f>
        <v>0</v>
      </c>
    </row>
    <row r="163" spans="1:7" ht="15" customHeight="1">
      <c r="A163" s="77">
        <v>103</v>
      </c>
      <c r="B163" s="78" t="s">
        <v>233</v>
      </c>
      <c r="C163" s="79" t="s">
        <v>235</v>
      </c>
      <c r="D163" s="80">
        <v>4</v>
      </c>
      <c r="E163" s="79" t="s">
        <v>50</v>
      </c>
      <c r="F163" s="99"/>
      <c r="G163" s="81">
        <f>ROUND(D163*F163,2)</f>
        <v>0</v>
      </c>
    </row>
    <row r="164" spans="1:7" s="71" customFormat="1" ht="15" customHeight="1">
      <c r="A164" s="72">
        <v>12.39</v>
      </c>
      <c r="B164" s="73" t="s">
        <v>236</v>
      </c>
      <c r="C164" s="74" t="s">
        <v>237</v>
      </c>
      <c r="D164" s="75"/>
      <c r="E164" s="74"/>
      <c r="F164" s="98"/>
      <c r="G164" s="76">
        <f>G165+G166+G167</f>
        <v>0</v>
      </c>
    </row>
    <row r="165" spans="1:7" ht="15" customHeight="1">
      <c r="A165" s="77">
        <v>104</v>
      </c>
      <c r="B165" s="78" t="s">
        <v>236</v>
      </c>
      <c r="C165" s="79" t="s">
        <v>238</v>
      </c>
      <c r="D165" s="80">
        <v>4</v>
      </c>
      <c r="E165" s="79" t="s">
        <v>50</v>
      </c>
      <c r="F165" s="99"/>
      <c r="G165" s="81">
        <f>ROUND(D165*F165,2)</f>
        <v>0</v>
      </c>
    </row>
    <row r="166" spans="1:7" ht="15" customHeight="1">
      <c r="A166" s="77">
        <v>105</v>
      </c>
      <c r="B166" s="78" t="s">
        <v>236</v>
      </c>
      <c r="C166" s="79" t="s">
        <v>239</v>
      </c>
      <c r="D166" s="80">
        <v>115</v>
      </c>
      <c r="E166" s="79" t="s">
        <v>55</v>
      </c>
      <c r="F166" s="99"/>
      <c r="G166" s="81">
        <f>ROUND(D166*F166,2)</f>
        <v>0</v>
      </c>
    </row>
    <row r="167" spans="1:7" ht="15" customHeight="1">
      <c r="A167" s="77">
        <v>106</v>
      </c>
      <c r="B167" s="78" t="s">
        <v>236</v>
      </c>
      <c r="C167" s="79" t="s">
        <v>240</v>
      </c>
      <c r="D167" s="80">
        <v>4</v>
      </c>
      <c r="E167" s="79" t="s">
        <v>27</v>
      </c>
      <c r="F167" s="99"/>
      <c r="G167" s="81">
        <f>ROUND(D167*F167,2)</f>
        <v>0</v>
      </c>
    </row>
    <row r="168" spans="1:7" s="71" customFormat="1" ht="15" customHeight="1">
      <c r="A168" s="76">
        <v>12.4</v>
      </c>
      <c r="B168" s="73" t="s">
        <v>241</v>
      </c>
      <c r="C168" s="74" t="s">
        <v>242</v>
      </c>
      <c r="D168" s="75"/>
      <c r="E168" s="74"/>
      <c r="F168" s="98"/>
      <c r="G168" s="76">
        <f>G169+G170+G171</f>
        <v>0</v>
      </c>
    </row>
    <row r="169" spans="1:7" ht="15" customHeight="1">
      <c r="A169" s="77">
        <v>107</v>
      </c>
      <c r="B169" s="78" t="s">
        <v>241</v>
      </c>
      <c r="C169" s="79" t="s">
        <v>243</v>
      </c>
      <c r="D169" s="80">
        <v>28</v>
      </c>
      <c r="E169" s="79" t="s">
        <v>50</v>
      </c>
      <c r="F169" s="99"/>
      <c r="G169" s="81">
        <f>ROUND(D169*F169,2)</f>
        <v>0</v>
      </c>
    </row>
    <row r="170" spans="1:7" ht="15" customHeight="1">
      <c r="A170" s="77">
        <v>108</v>
      </c>
      <c r="B170" s="78" t="s">
        <v>241</v>
      </c>
      <c r="C170" s="79" t="s">
        <v>244</v>
      </c>
      <c r="D170" s="80">
        <v>41.260000000000005</v>
      </c>
      <c r="E170" s="79" t="s">
        <v>57</v>
      </c>
      <c r="F170" s="99"/>
      <c r="G170" s="81">
        <f>ROUND(D170*F170,2)</f>
        <v>0</v>
      </c>
    </row>
    <row r="171" spans="1:7" ht="15" customHeight="1">
      <c r="A171" s="77" t="s">
        <v>410</v>
      </c>
      <c r="B171" s="78" t="s">
        <v>411</v>
      </c>
      <c r="C171" s="79" t="s">
        <v>412</v>
      </c>
      <c r="D171" s="80">
        <v>8.76</v>
      </c>
      <c r="E171" s="79" t="s">
        <v>57</v>
      </c>
      <c r="F171" s="99"/>
      <c r="G171" s="81">
        <f>ROUND(D171*F171,2)</f>
        <v>0</v>
      </c>
    </row>
    <row r="172" spans="1:7" s="71" customFormat="1" ht="15" customHeight="1">
      <c r="A172" s="66">
        <v>13</v>
      </c>
      <c r="B172" s="67" t="s">
        <v>245</v>
      </c>
      <c r="C172" s="68" t="s">
        <v>246</v>
      </c>
      <c r="D172" s="69"/>
      <c r="E172" s="68"/>
      <c r="F172" s="97"/>
      <c r="G172" s="70">
        <f>G173</f>
        <v>0</v>
      </c>
    </row>
    <row r="173" spans="1:7" s="71" customFormat="1" ht="15" customHeight="1">
      <c r="A173" s="72">
        <v>13.41</v>
      </c>
      <c r="B173" s="73" t="s">
        <v>247</v>
      </c>
      <c r="C173" s="74" t="s">
        <v>248</v>
      </c>
      <c r="D173" s="75"/>
      <c r="E173" s="74"/>
      <c r="F173" s="98"/>
      <c r="G173" s="76">
        <f>G174</f>
        <v>0</v>
      </c>
    </row>
    <row r="174" spans="1:7" ht="15" customHeight="1">
      <c r="A174" s="77">
        <v>109</v>
      </c>
      <c r="B174" s="78" t="s">
        <v>247</v>
      </c>
      <c r="C174" s="79" t="s">
        <v>249</v>
      </c>
      <c r="D174" s="80">
        <v>4</v>
      </c>
      <c r="E174" s="79" t="s">
        <v>50</v>
      </c>
      <c r="F174" s="99"/>
      <c r="G174" s="81">
        <f>ROUND(D174*F174,2)</f>
        <v>0</v>
      </c>
    </row>
    <row r="175" spans="1:7" s="71" customFormat="1" ht="15" customHeight="1">
      <c r="A175" s="66">
        <v>14</v>
      </c>
      <c r="B175" s="67" t="s">
        <v>250</v>
      </c>
      <c r="C175" s="68" t="s">
        <v>251</v>
      </c>
      <c r="D175" s="69"/>
      <c r="E175" s="68"/>
      <c r="F175" s="97"/>
      <c r="G175" s="70">
        <f>G176+G178</f>
        <v>0</v>
      </c>
    </row>
    <row r="176" spans="1:7" s="71" customFormat="1" ht="15" customHeight="1">
      <c r="A176" s="72">
        <v>14.42</v>
      </c>
      <c r="B176" s="73" t="s">
        <v>252</v>
      </c>
      <c r="C176" s="74" t="s">
        <v>253</v>
      </c>
      <c r="D176" s="75"/>
      <c r="E176" s="74"/>
      <c r="F176" s="98"/>
      <c r="G176" s="76">
        <f>G177</f>
        <v>0</v>
      </c>
    </row>
    <row r="177" spans="1:7" ht="15" customHeight="1">
      <c r="A177" s="77">
        <v>110</v>
      </c>
      <c r="B177" s="78" t="s">
        <v>252</v>
      </c>
      <c r="C177" s="79" t="s">
        <v>254</v>
      </c>
      <c r="D177" s="80">
        <v>28.200000000000003</v>
      </c>
      <c r="E177" s="79" t="s">
        <v>55</v>
      </c>
      <c r="F177" s="99"/>
      <c r="G177" s="81">
        <f>ROUND(D177*F177,2)</f>
        <v>0</v>
      </c>
    </row>
    <row r="178" spans="1:7" s="71" customFormat="1" ht="15" customHeight="1">
      <c r="A178" s="72">
        <v>14.43</v>
      </c>
      <c r="B178" s="73" t="s">
        <v>255</v>
      </c>
      <c r="C178" s="74" t="s">
        <v>256</v>
      </c>
      <c r="D178" s="75"/>
      <c r="E178" s="74"/>
      <c r="F178" s="98"/>
      <c r="G178" s="76">
        <f>G179+G180</f>
        <v>0</v>
      </c>
    </row>
    <row r="179" spans="1:7" ht="15" customHeight="1">
      <c r="A179" s="77">
        <v>111</v>
      </c>
      <c r="B179" s="78" t="s">
        <v>255</v>
      </c>
      <c r="C179" s="79" t="s">
        <v>257</v>
      </c>
      <c r="D179" s="80">
        <v>16</v>
      </c>
      <c r="E179" s="79" t="s">
        <v>55</v>
      </c>
      <c r="F179" s="99"/>
      <c r="G179" s="81">
        <f>ROUND(D179*F179,2)</f>
        <v>0</v>
      </c>
    </row>
    <row r="180" spans="1:7" ht="15" customHeight="1">
      <c r="A180" s="77">
        <v>112</v>
      </c>
      <c r="B180" s="78" t="s">
        <v>255</v>
      </c>
      <c r="C180" s="79" t="s">
        <v>258</v>
      </c>
      <c r="D180" s="80">
        <v>15</v>
      </c>
      <c r="E180" s="79" t="s">
        <v>55</v>
      </c>
      <c r="F180" s="99"/>
      <c r="G180" s="81">
        <f>ROUND(D180*F180,2)</f>
        <v>0</v>
      </c>
    </row>
    <row r="181" spans="1:7" s="71" customFormat="1" ht="15" customHeight="1">
      <c r="A181" s="66">
        <v>15</v>
      </c>
      <c r="B181" s="67" t="s">
        <v>259</v>
      </c>
      <c r="C181" s="68" t="s">
        <v>260</v>
      </c>
      <c r="D181" s="69"/>
      <c r="E181" s="68"/>
      <c r="F181" s="97"/>
      <c r="G181" s="70">
        <f>G182+G186</f>
        <v>0</v>
      </c>
    </row>
    <row r="182" spans="1:7" s="71" customFormat="1" ht="15" customHeight="1">
      <c r="A182" s="72">
        <v>15.44</v>
      </c>
      <c r="B182" s="73" t="s">
        <v>261</v>
      </c>
      <c r="C182" s="74" t="s">
        <v>262</v>
      </c>
      <c r="D182" s="75"/>
      <c r="E182" s="74"/>
      <c r="F182" s="98"/>
      <c r="G182" s="76">
        <f>G183+G184+G185</f>
        <v>0</v>
      </c>
    </row>
    <row r="183" spans="1:7" ht="15" customHeight="1">
      <c r="A183" s="77">
        <v>113</v>
      </c>
      <c r="B183" s="78" t="s">
        <v>261</v>
      </c>
      <c r="C183" s="79" t="s">
        <v>263</v>
      </c>
      <c r="D183" s="80">
        <v>65</v>
      </c>
      <c r="E183" s="79" t="s">
        <v>55</v>
      </c>
      <c r="F183" s="99"/>
      <c r="G183" s="81">
        <f>ROUND(D183*F183,2)</f>
        <v>0</v>
      </c>
    </row>
    <row r="184" spans="1:7" ht="15" customHeight="1">
      <c r="A184" s="77">
        <v>114</v>
      </c>
      <c r="B184" s="78" t="s">
        <v>261</v>
      </c>
      <c r="C184" s="79" t="s">
        <v>264</v>
      </c>
      <c r="D184" s="80">
        <v>129</v>
      </c>
      <c r="E184" s="79" t="s">
        <v>55</v>
      </c>
      <c r="F184" s="99"/>
      <c r="G184" s="81">
        <f>ROUND(D184*F184,2)</f>
        <v>0</v>
      </c>
    </row>
    <row r="185" spans="1:7" ht="15" customHeight="1">
      <c r="A185" s="77">
        <v>115</v>
      </c>
      <c r="B185" s="78" t="s">
        <v>261</v>
      </c>
      <c r="C185" s="79" t="s">
        <v>265</v>
      </c>
      <c r="D185" s="80">
        <v>13.58</v>
      </c>
      <c r="E185" s="79" t="s">
        <v>38</v>
      </c>
      <c r="F185" s="99"/>
      <c r="G185" s="81">
        <f>ROUND(D185*F185,2)</f>
        <v>0</v>
      </c>
    </row>
    <row r="186" spans="1:7" s="71" customFormat="1" ht="15" customHeight="1">
      <c r="A186" s="72">
        <v>15.45</v>
      </c>
      <c r="B186" s="73" t="s">
        <v>266</v>
      </c>
      <c r="C186" s="74" t="s">
        <v>267</v>
      </c>
      <c r="D186" s="75"/>
      <c r="E186" s="74"/>
      <c r="F186" s="98"/>
      <c r="G186" s="76">
        <f>G187</f>
        <v>0</v>
      </c>
    </row>
    <row r="187" spans="1:7" ht="15" customHeight="1">
      <c r="A187" s="77">
        <v>116</v>
      </c>
      <c r="B187" s="78" t="s">
        <v>266</v>
      </c>
      <c r="C187" s="79" t="s">
        <v>268</v>
      </c>
      <c r="D187" s="80">
        <v>5.1770000000000005</v>
      </c>
      <c r="E187" s="79" t="s">
        <v>151</v>
      </c>
      <c r="F187" s="99"/>
      <c r="G187" s="81">
        <f>ROUND(D187*F187,2)</f>
        <v>0</v>
      </c>
    </row>
    <row r="188" spans="1:7" s="71" customFormat="1" ht="15" customHeight="1">
      <c r="A188" s="66">
        <v>16</v>
      </c>
      <c r="B188" s="67" t="s">
        <v>269</v>
      </c>
      <c r="C188" s="68" t="s">
        <v>270</v>
      </c>
      <c r="D188" s="69"/>
      <c r="E188" s="68"/>
      <c r="F188" s="97"/>
      <c r="G188" s="70">
        <f>G189+G191+G193+G205+G207+G209+G212+G215+G218+G220+G222+G231</f>
        <v>0</v>
      </c>
    </row>
    <row r="189" spans="1:7" s="71" customFormat="1" ht="15" customHeight="1">
      <c r="A189" s="72">
        <v>16.46</v>
      </c>
      <c r="B189" s="73" t="s">
        <v>271</v>
      </c>
      <c r="C189" s="74" t="s">
        <v>272</v>
      </c>
      <c r="D189" s="75"/>
      <c r="E189" s="74"/>
      <c r="F189" s="98"/>
      <c r="G189" s="76">
        <f>G190</f>
        <v>0</v>
      </c>
    </row>
    <row r="190" spans="1:7" ht="15" customHeight="1">
      <c r="A190" s="77">
        <v>117</v>
      </c>
      <c r="B190" s="78" t="s">
        <v>271</v>
      </c>
      <c r="C190" s="79" t="s">
        <v>273</v>
      </c>
      <c r="D190" s="80">
        <v>238</v>
      </c>
      <c r="E190" s="79" t="s">
        <v>57</v>
      </c>
      <c r="F190" s="99"/>
      <c r="G190" s="81">
        <f>ROUND(D190*F190,2)</f>
        <v>0</v>
      </c>
    </row>
    <row r="191" spans="1:7" s="71" customFormat="1" ht="15" customHeight="1">
      <c r="A191" s="72">
        <v>16.47</v>
      </c>
      <c r="B191" s="73" t="s">
        <v>274</v>
      </c>
      <c r="C191" s="74" t="s">
        <v>275</v>
      </c>
      <c r="D191" s="75"/>
      <c r="E191" s="74"/>
      <c r="F191" s="98"/>
      <c r="G191" s="76">
        <f>G192</f>
        <v>0</v>
      </c>
    </row>
    <row r="192" spans="1:7" ht="15" customHeight="1">
      <c r="A192" s="77">
        <v>118</v>
      </c>
      <c r="B192" s="78" t="s">
        <v>274</v>
      </c>
      <c r="C192" s="79" t="s">
        <v>276</v>
      </c>
      <c r="D192" s="80">
        <v>60</v>
      </c>
      <c r="E192" s="79" t="s">
        <v>55</v>
      </c>
      <c r="F192" s="99"/>
      <c r="G192" s="81">
        <f>ROUND(D192*F192,2)</f>
        <v>0</v>
      </c>
    </row>
    <row r="193" spans="1:7" s="71" customFormat="1" ht="15" customHeight="1">
      <c r="A193" s="72">
        <v>16.48</v>
      </c>
      <c r="B193" s="73" t="s">
        <v>277</v>
      </c>
      <c r="C193" s="74" t="s">
        <v>278</v>
      </c>
      <c r="D193" s="75"/>
      <c r="E193" s="74"/>
      <c r="F193" s="98"/>
      <c r="G193" s="76">
        <f>SUM(G194:G204)</f>
        <v>0</v>
      </c>
    </row>
    <row r="194" spans="1:7" ht="15" customHeight="1">
      <c r="A194" s="77">
        <v>119</v>
      </c>
      <c r="B194" s="78" t="s">
        <v>277</v>
      </c>
      <c r="C194" s="79" t="s">
        <v>279</v>
      </c>
      <c r="D194" s="80">
        <v>3.25</v>
      </c>
      <c r="E194" s="79" t="s">
        <v>151</v>
      </c>
      <c r="F194" s="99"/>
      <c r="G194" s="81">
        <f aca="true" t="shared" si="3" ref="G194:G204">ROUND(D194*F194,2)</f>
        <v>0</v>
      </c>
    </row>
    <row r="195" spans="1:7" ht="15" customHeight="1">
      <c r="A195" s="77">
        <v>120</v>
      </c>
      <c r="B195" s="78" t="s">
        <v>277</v>
      </c>
      <c r="C195" s="79" t="s">
        <v>280</v>
      </c>
      <c r="D195" s="80">
        <v>47.440000000000005</v>
      </c>
      <c r="E195" s="79" t="s">
        <v>151</v>
      </c>
      <c r="F195" s="99"/>
      <c r="G195" s="81">
        <f t="shared" si="3"/>
        <v>0</v>
      </c>
    </row>
    <row r="196" spans="1:7" ht="15" customHeight="1">
      <c r="A196" s="77">
        <v>121</v>
      </c>
      <c r="B196" s="78" t="s">
        <v>277</v>
      </c>
      <c r="C196" s="79" t="s">
        <v>281</v>
      </c>
      <c r="D196" s="80">
        <v>50.690000000000005</v>
      </c>
      <c r="E196" s="79" t="s">
        <v>151</v>
      </c>
      <c r="F196" s="99"/>
      <c r="G196" s="81">
        <f t="shared" si="3"/>
        <v>0</v>
      </c>
    </row>
    <row r="197" spans="1:7" ht="15" customHeight="1">
      <c r="A197" s="77">
        <v>122</v>
      </c>
      <c r="B197" s="78" t="s">
        <v>277</v>
      </c>
      <c r="C197" s="79" t="s">
        <v>282</v>
      </c>
      <c r="D197" s="80">
        <v>65</v>
      </c>
      <c r="E197" s="79" t="s">
        <v>55</v>
      </c>
      <c r="F197" s="99"/>
      <c r="G197" s="81">
        <f t="shared" si="3"/>
        <v>0</v>
      </c>
    </row>
    <row r="198" spans="1:7" ht="15" customHeight="1">
      <c r="A198" s="77">
        <v>123</v>
      </c>
      <c r="B198" s="78" t="s">
        <v>277</v>
      </c>
      <c r="C198" s="79" t="s">
        <v>283</v>
      </c>
      <c r="D198" s="80">
        <v>260</v>
      </c>
      <c r="E198" s="79" t="s">
        <v>57</v>
      </c>
      <c r="F198" s="99"/>
      <c r="G198" s="81">
        <f t="shared" si="3"/>
        <v>0</v>
      </c>
    </row>
    <row r="199" spans="1:7" ht="15" customHeight="1">
      <c r="A199" s="77">
        <v>124</v>
      </c>
      <c r="B199" s="78" t="s">
        <v>277</v>
      </c>
      <c r="C199" s="79" t="s">
        <v>284</v>
      </c>
      <c r="D199" s="80">
        <v>260</v>
      </c>
      <c r="E199" s="79" t="s">
        <v>57</v>
      </c>
      <c r="F199" s="99"/>
      <c r="G199" s="81">
        <f t="shared" si="3"/>
        <v>0</v>
      </c>
    </row>
    <row r="200" spans="1:7" ht="15" customHeight="1">
      <c r="A200" s="77">
        <v>125</v>
      </c>
      <c r="B200" s="78" t="s">
        <v>277</v>
      </c>
      <c r="C200" s="79" t="s">
        <v>285</v>
      </c>
      <c r="D200" s="80">
        <v>195</v>
      </c>
      <c r="E200" s="79" t="s">
        <v>57</v>
      </c>
      <c r="F200" s="99"/>
      <c r="G200" s="81">
        <f t="shared" si="3"/>
        <v>0</v>
      </c>
    </row>
    <row r="201" spans="1:7" ht="15" customHeight="1">
      <c r="A201" s="77">
        <v>126</v>
      </c>
      <c r="B201" s="78" t="s">
        <v>277</v>
      </c>
      <c r="C201" s="79" t="s">
        <v>286</v>
      </c>
      <c r="D201" s="80">
        <v>26</v>
      </c>
      <c r="E201" s="79" t="s">
        <v>38</v>
      </c>
      <c r="F201" s="99"/>
      <c r="G201" s="81">
        <f t="shared" si="3"/>
        <v>0</v>
      </c>
    </row>
    <row r="202" spans="1:7" ht="15" customHeight="1">
      <c r="A202" s="77">
        <v>127</v>
      </c>
      <c r="B202" s="78" t="s">
        <v>277</v>
      </c>
      <c r="C202" s="79" t="s">
        <v>287</v>
      </c>
      <c r="D202" s="80">
        <v>129.9</v>
      </c>
      <c r="E202" s="79" t="s">
        <v>38</v>
      </c>
      <c r="F202" s="99"/>
      <c r="G202" s="81">
        <f t="shared" si="3"/>
        <v>0</v>
      </c>
    </row>
    <row r="203" spans="1:7" ht="15" customHeight="1">
      <c r="A203" s="77">
        <v>128</v>
      </c>
      <c r="B203" s="78" t="s">
        <v>277</v>
      </c>
      <c r="C203" s="79" t="s">
        <v>288</v>
      </c>
      <c r="D203" s="80">
        <v>40</v>
      </c>
      <c r="E203" s="79" t="s">
        <v>55</v>
      </c>
      <c r="F203" s="99"/>
      <c r="G203" s="81">
        <f t="shared" si="3"/>
        <v>0</v>
      </c>
    </row>
    <row r="204" spans="1:7" ht="15" customHeight="1">
      <c r="A204" s="77">
        <v>129</v>
      </c>
      <c r="B204" s="78" t="s">
        <v>277</v>
      </c>
      <c r="C204" s="79" t="s">
        <v>289</v>
      </c>
      <c r="D204" s="80">
        <v>158.70000000000002</v>
      </c>
      <c r="E204" s="79" t="s">
        <v>38</v>
      </c>
      <c r="F204" s="99"/>
      <c r="G204" s="81">
        <f t="shared" si="3"/>
        <v>0</v>
      </c>
    </row>
    <row r="205" spans="1:7" s="71" customFormat="1" ht="15" customHeight="1">
      <c r="A205" s="72">
        <v>16.49</v>
      </c>
      <c r="B205" s="73" t="s">
        <v>290</v>
      </c>
      <c r="C205" s="74" t="s">
        <v>291</v>
      </c>
      <c r="D205" s="75"/>
      <c r="E205" s="74"/>
      <c r="F205" s="98"/>
      <c r="G205" s="76">
        <f>G206</f>
        <v>0</v>
      </c>
    </row>
    <row r="206" spans="1:7" ht="15" customHeight="1">
      <c r="A206" s="77">
        <v>130</v>
      </c>
      <c r="B206" s="78" t="s">
        <v>290</v>
      </c>
      <c r="C206" s="79" t="s">
        <v>292</v>
      </c>
      <c r="D206" s="80">
        <v>420</v>
      </c>
      <c r="E206" s="79" t="s">
        <v>57</v>
      </c>
      <c r="F206" s="99"/>
      <c r="G206" s="81">
        <f>ROUND(D206*F206,2)</f>
        <v>0</v>
      </c>
    </row>
    <row r="207" spans="1:7" s="71" customFormat="1" ht="15" customHeight="1">
      <c r="A207" s="76">
        <v>16.5</v>
      </c>
      <c r="B207" s="73" t="s">
        <v>293</v>
      </c>
      <c r="C207" s="74" t="s">
        <v>294</v>
      </c>
      <c r="D207" s="75"/>
      <c r="E207" s="74"/>
      <c r="F207" s="98"/>
      <c r="G207" s="76">
        <f>G208</f>
        <v>0</v>
      </c>
    </row>
    <row r="208" spans="1:7" ht="15" customHeight="1">
      <c r="A208" s="77">
        <v>131</v>
      </c>
      <c r="B208" s="78" t="s">
        <v>293</v>
      </c>
      <c r="C208" s="79" t="s">
        <v>295</v>
      </c>
      <c r="D208" s="80">
        <v>1.04</v>
      </c>
      <c r="E208" s="79" t="s">
        <v>296</v>
      </c>
      <c r="F208" s="99"/>
      <c r="G208" s="81">
        <f>ROUND(D208*F208,2)</f>
        <v>0</v>
      </c>
    </row>
    <row r="209" spans="1:7" s="71" customFormat="1" ht="15" customHeight="1">
      <c r="A209" s="72">
        <v>16.51</v>
      </c>
      <c r="B209" s="73" t="s">
        <v>297</v>
      </c>
      <c r="C209" s="74" t="s">
        <v>298</v>
      </c>
      <c r="D209" s="75"/>
      <c r="E209" s="74"/>
      <c r="F209" s="98"/>
      <c r="G209" s="76">
        <f>G210+G211</f>
        <v>0</v>
      </c>
    </row>
    <row r="210" spans="1:7" ht="15" customHeight="1">
      <c r="A210" s="77">
        <v>132</v>
      </c>
      <c r="B210" s="78" t="s">
        <v>297</v>
      </c>
      <c r="C210" s="79" t="s">
        <v>299</v>
      </c>
      <c r="D210" s="80">
        <v>14</v>
      </c>
      <c r="E210" s="79" t="s">
        <v>50</v>
      </c>
      <c r="F210" s="99"/>
      <c r="G210" s="81">
        <f>ROUND(D210*F210,2)</f>
        <v>0</v>
      </c>
    </row>
    <row r="211" spans="1:7" ht="15" customHeight="1">
      <c r="A211" s="77">
        <v>133</v>
      </c>
      <c r="B211" s="78" t="s">
        <v>297</v>
      </c>
      <c r="C211" s="79" t="s">
        <v>300</v>
      </c>
      <c r="D211" s="80">
        <v>1</v>
      </c>
      <c r="E211" s="79" t="s">
        <v>50</v>
      </c>
      <c r="F211" s="99"/>
      <c r="G211" s="81">
        <f>ROUND(D211*F211,2)</f>
        <v>0</v>
      </c>
    </row>
    <row r="212" spans="1:7" s="71" customFormat="1" ht="15" customHeight="1">
      <c r="A212" s="72">
        <v>16.52</v>
      </c>
      <c r="B212" s="73" t="s">
        <v>301</v>
      </c>
      <c r="C212" s="74" t="s">
        <v>302</v>
      </c>
      <c r="D212" s="75"/>
      <c r="E212" s="74"/>
      <c r="F212" s="98"/>
      <c r="G212" s="76">
        <f>G213+G214</f>
        <v>0</v>
      </c>
    </row>
    <row r="213" spans="1:7" ht="15" customHeight="1">
      <c r="A213" s="77">
        <v>134</v>
      </c>
      <c r="B213" s="78" t="s">
        <v>301</v>
      </c>
      <c r="C213" s="79" t="s">
        <v>303</v>
      </c>
      <c r="D213" s="80">
        <v>160</v>
      </c>
      <c r="E213" s="79" t="s">
        <v>57</v>
      </c>
      <c r="F213" s="99"/>
      <c r="G213" s="81">
        <f>ROUND(D213*F213,2)</f>
        <v>0</v>
      </c>
    </row>
    <row r="214" spans="1:7" ht="15" customHeight="1">
      <c r="A214" s="77">
        <v>135</v>
      </c>
      <c r="B214" s="78" t="s">
        <v>301</v>
      </c>
      <c r="C214" s="79" t="s">
        <v>304</v>
      </c>
      <c r="D214" s="80">
        <v>201.8</v>
      </c>
      <c r="E214" s="79" t="s">
        <v>57</v>
      </c>
      <c r="F214" s="99"/>
      <c r="G214" s="81">
        <f>ROUND(D214*F214,2)</f>
        <v>0</v>
      </c>
    </row>
    <row r="215" spans="1:7" s="71" customFormat="1" ht="15" customHeight="1">
      <c r="A215" s="72">
        <v>16.53</v>
      </c>
      <c r="B215" s="73" t="s">
        <v>305</v>
      </c>
      <c r="C215" s="74" t="s">
        <v>306</v>
      </c>
      <c r="D215" s="75"/>
      <c r="E215" s="74"/>
      <c r="F215" s="98"/>
      <c r="G215" s="76">
        <f>G216+G217</f>
        <v>0</v>
      </c>
    </row>
    <row r="216" spans="1:7" ht="15" customHeight="1">
      <c r="A216" s="77">
        <v>136</v>
      </c>
      <c r="B216" s="78" t="s">
        <v>305</v>
      </c>
      <c r="C216" s="79" t="s">
        <v>307</v>
      </c>
      <c r="D216" s="80">
        <v>341.8</v>
      </c>
      <c r="E216" s="79" t="s">
        <v>57</v>
      </c>
      <c r="F216" s="99"/>
      <c r="G216" s="81">
        <f>ROUND(D216*F216,2)</f>
        <v>0</v>
      </c>
    </row>
    <row r="217" spans="1:7" ht="15" customHeight="1">
      <c r="A217" s="77">
        <v>137</v>
      </c>
      <c r="B217" s="78" t="s">
        <v>305</v>
      </c>
      <c r="C217" s="79" t="s">
        <v>308</v>
      </c>
      <c r="D217" s="80">
        <v>3.2</v>
      </c>
      <c r="E217" s="79" t="s">
        <v>38</v>
      </c>
      <c r="F217" s="99"/>
      <c r="G217" s="81">
        <f>ROUND(D217*F217,2)</f>
        <v>0</v>
      </c>
    </row>
    <row r="218" spans="1:7" ht="15" customHeight="1">
      <c r="A218" s="72">
        <v>16.54</v>
      </c>
      <c r="B218" s="73" t="s">
        <v>309</v>
      </c>
      <c r="C218" s="87" t="s">
        <v>310</v>
      </c>
      <c r="D218" s="75"/>
      <c r="E218" s="74"/>
      <c r="F218" s="98"/>
      <c r="G218" s="76">
        <f>G219</f>
        <v>0</v>
      </c>
    </row>
    <row r="219" spans="1:7" ht="15" customHeight="1">
      <c r="A219" s="77">
        <v>138</v>
      </c>
      <c r="B219" s="78" t="s">
        <v>309</v>
      </c>
      <c r="C219" s="79" t="s">
        <v>311</v>
      </c>
      <c r="D219" s="80">
        <v>32</v>
      </c>
      <c r="E219" s="79" t="s">
        <v>55</v>
      </c>
      <c r="F219" s="99"/>
      <c r="G219" s="81">
        <f>ROUND(D219*F219,2)</f>
        <v>0</v>
      </c>
    </row>
    <row r="220" spans="1:7" ht="15" customHeight="1">
      <c r="A220" s="72">
        <v>16.55</v>
      </c>
      <c r="B220" s="73" t="s">
        <v>312</v>
      </c>
      <c r="C220" s="74" t="s">
        <v>313</v>
      </c>
      <c r="D220" s="75"/>
      <c r="E220" s="74"/>
      <c r="F220" s="98"/>
      <c r="G220" s="76">
        <f>G221</f>
        <v>0</v>
      </c>
    </row>
    <row r="221" spans="1:7" ht="15" customHeight="1">
      <c r="A221" s="77">
        <v>139</v>
      </c>
      <c r="B221" s="78" t="s">
        <v>312</v>
      </c>
      <c r="C221" s="79" t="s">
        <v>314</v>
      </c>
      <c r="D221" s="80">
        <v>20</v>
      </c>
      <c r="E221" s="79" t="s">
        <v>55</v>
      </c>
      <c r="F221" s="99"/>
      <c r="G221" s="81">
        <f>ROUND(D221*F221,2)</f>
        <v>0</v>
      </c>
    </row>
    <row r="222" spans="1:7" ht="15" customHeight="1">
      <c r="A222" s="72">
        <v>16.56</v>
      </c>
      <c r="B222" s="73" t="s">
        <v>315</v>
      </c>
      <c r="C222" s="74" t="s">
        <v>316</v>
      </c>
      <c r="D222" s="75"/>
      <c r="E222" s="74"/>
      <c r="F222" s="98"/>
      <c r="G222" s="76">
        <f>SUM(G223:G230)</f>
        <v>0</v>
      </c>
    </row>
    <row r="223" spans="1:7" ht="15" customHeight="1">
      <c r="A223" s="77">
        <v>140</v>
      </c>
      <c r="B223" s="78" t="s">
        <v>315</v>
      </c>
      <c r="C223" s="79" t="s">
        <v>317</v>
      </c>
      <c r="D223" s="80">
        <v>120</v>
      </c>
      <c r="E223" s="79" t="s">
        <v>55</v>
      </c>
      <c r="F223" s="99"/>
      <c r="G223" s="81">
        <f aca="true" t="shared" si="4" ref="G223:G230">ROUND(D223*F223,2)</f>
        <v>0</v>
      </c>
    </row>
    <row r="224" spans="1:7" ht="15" customHeight="1">
      <c r="A224" s="77">
        <v>141</v>
      </c>
      <c r="B224" s="78" t="s">
        <v>315</v>
      </c>
      <c r="C224" s="79" t="s">
        <v>318</v>
      </c>
      <c r="D224" s="80">
        <v>160</v>
      </c>
      <c r="E224" s="79" t="s">
        <v>55</v>
      </c>
      <c r="F224" s="99"/>
      <c r="G224" s="81">
        <f t="shared" si="4"/>
        <v>0</v>
      </c>
    </row>
    <row r="225" spans="1:7" ht="15" customHeight="1">
      <c r="A225" s="77">
        <v>142</v>
      </c>
      <c r="B225" s="78" t="s">
        <v>315</v>
      </c>
      <c r="C225" s="79" t="s">
        <v>319</v>
      </c>
      <c r="D225" s="80">
        <v>120</v>
      </c>
      <c r="E225" s="79" t="s">
        <v>55</v>
      </c>
      <c r="F225" s="99"/>
      <c r="G225" s="81">
        <f t="shared" si="4"/>
        <v>0</v>
      </c>
    </row>
    <row r="226" spans="1:7" ht="15" customHeight="1">
      <c r="A226" s="77">
        <v>143</v>
      </c>
      <c r="B226" s="78" t="s">
        <v>315</v>
      </c>
      <c r="C226" s="79" t="s">
        <v>320</v>
      </c>
      <c r="D226" s="80">
        <v>70</v>
      </c>
      <c r="E226" s="79" t="s">
        <v>55</v>
      </c>
      <c r="F226" s="99"/>
      <c r="G226" s="81">
        <f t="shared" si="4"/>
        <v>0</v>
      </c>
    </row>
    <row r="227" spans="1:7" ht="15" customHeight="1">
      <c r="A227" s="77">
        <v>144</v>
      </c>
      <c r="B227" s="78" t="s">
        <v>315</v>
      </c>
      <c r="C227" s="79" t="s">
        <v>321</v>
      </c>
      <c r="D227" s="80">
        <v>4</v>
      </c>
      <c r="E227" s="79" t="s">
        <v>55</v>
      </c>
      <c r="F227" s="99"/>
      <c r="G227" s="81">
        <f t="shared" si="4"/>
        <v>0</v>
      </c>
    </row>
    <row r="228" spans="1:7" ht="15" customHeight="1">
      <c r="A228" s="77">
        <v>145</v>
      </c>
      <c r="B228" s="78" t="s">
        <v>315</v>
      </c>
      <c r="C228" s="79" t="s">
        <v>322</v>
      </c>
      <c r="D228" s="80">
        <v>12</v>
      </c>
      <c r="E228" s="79" t="s">
        <v>55</v>
      </c>
      <c r="F228" s="99"/>
      <c r="G228" s="81">
        <f t="shared" si="4"/>
        <v>0</v>
      </c>
    </row>
    <row r="229" spans="1:7" ht="15" customHeight="1">
      <c r="A229" s="77">
        <v>146</v>
      </c>
      <c r="B229" s="78" t="s">
        <v>315</v>
      </c>
      <c r="C229" s="79" t="s">
        <v>323</v>
      </c>
      <c r="D229" s="80">
        <v>40</v>
      </c>
      <c r="E229" s="79" t="s">
        <v>55</v>
      </c>
      <c r="F229" s="99"/>
      <c r="G229" s="81">
        <f t="shared" si="4"/>
        <v>0</v>
      </c>
    </row>
    <row r="230" spans="1:7" ht="15" customHeight="1">
      <c r="A230" s="77">
        <v>147</v>
      </c>
      <c r="B230" s="78" t="s">
        <v>315</v>
      </c>
      <c r="C230" s="79" t="s">
        <v>324</v>
      </c>
      <c r="D230" s="80">
        <v>1</v>
      </c>
      <c r="E230" s="79" t="s">
        <v>34</v>
      </c>
      <c r="F230" s="99"/>
      <c r="G230" s="81">
        <f t="shared" si="4"/>
        <v>0</v>
      </c>
    </row>
    <row r="231" spans="1:7" ht="15" customHeight="1">
      <c r="A231" s="72">
        <v>16.57</v>
      </c>
      <c r="B231" s="73" t="s">
        <v>325</v>
      </c>
      <c r="C231" s="74" t="s">
        <v>326</v>
      </c>
      <c r="D231" s="75"/>
      <c r="E231" s="74"/>
      <c r="F231" s="98"/>
      <c r="G231" s="76">
        <f>G232</f>
        <v>0</v>
      </c>
    </row>
    <row r="232" spans="1:7" ht="15" customHeight="1">
      <c r="A232" s="77">
        <v>148</v>
      </c>
      <c r="B232" s="78" t="s">
        <v>325</v>
      </c>
      <c r="C232" s="79" t="s">
        <v>327</v>
      </c>
      <c r="D232" s="80">
        <v>1</v>
      </c>
      <c r="E232" s="79" t="s">
        <v>27</v>
      </c>
      <c r="F232" s="99"/>
      <c r="G232" s="81">
        <f>ROUND(D232*F232,2)</f>
        <v>0</v>
      </c>
    </row>
    <row r="233" spans="6:7" ht="15">
      <c r="F233" s="97" t="s">
        <v>328</v>
      </c>
      <c r="G233" s="104">
        <f>G11+G48+G69+G80+G84+G92+G99+G112+G115+G130+G149+G161+G186+G172+G175+G181+G188</f>
        <v>0</v>
      </c>
    </row>
  </sheetData>
  <sheetProtection password="D284" sheet="1"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5" r:id="rId1"/>
  <rowBreaks count="4" manualBreakCount="4">
    <brk id="47" max="7" man="1"/>
    <brk id="95" max="7" man="1"/>
    <brk id="141" max="7" man="1"/>
    <brk id="19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tabSelected="1" view="pageBreakPreview" zoomScale="115" zoomScaleSheetLayoutView="115" zoomScalePageLayoutView="0" workbookViewId="0" topLeftCell="A4">
      <selection activeCell="E23" sqref="E23 G23"/>
    </sheetView>
  </sheetViews>
  <sheetFormatPr defaultColWidth="9.00390625" defaultRowHeight="12.75"/>
  <cols>
    <col min="1" max="1" width="2.75390625" style="0" customWidth="1"/>
    <col min="2" max="2" width="4.125" style="0" customWidth="1"/>
    <col min="3" max="3" width="10.00390625" style="93" customWidth="1"/>
    <col min="4" max="4" width="100.75390625" style="0" customWidth="1"/>
    <col min="5" max="5" width="8.375" style="0" customWidth="1"/>
    <col min="6" max="6" width="6.75390625" style="0" customWidth="1"/>
    <col min="7" max="7" width="9.25390625" style="0" customWidth="1"/>
    <col min="8" max="8" width="16.75390625" style="0" customWidth="1"/>
    <col min="9" max="9" width="2.375" style="0" customWidth="1"/>
  </cols>
  <sheetData>
    <row r="1" ht="24.75" customHeight="1">
      <c r="D1" s="60" t="s">
        <v>407</v>
      </c>
    </row>
    <row r="2" spans="3:4" ht="15" customHeight="1">
      <c r="C2" s="94" t="s">
        <v>14</v>
      </c>
      <c r="D2" s="62" t="s">
        <v>15</v>
      </c>
    </row>
    <row r="3" spans="3:4" ht="15" customHeight="1">
      <c r="C3" s="94" t="s">
        <v>16</v>
      </c>
      <c r="D3" s="62" t="s">
        <v>17</v>
      </c>
    </row>
    <row r="4" spans="3:4" ht="15" customHeight="1">
      <c r="C4" s="94" t="s">
        <v>18</v>
      </c>
      <c r="D4" s="62"/>
    </row>
    <row r="5" spans="3:4" ht="15" customHeight="1">
      <c r="C5" s="94" t="s">
        <v>19</v>
      </c>
      <c r="D5" s="63" t="s">
        <v>329</v>
      </c>
    </row>
    <row r="6" ht="15" customHeight="1"/>
    <row r="7" ht="1.5" customHeight="1"/>
    <row r="8" spans="1:8" ht="15" customHeight="1">
      <c r="A8" s="88"/>
      <c r="B8" s="64" t="s">
        <v>21</v>
      </c>
      <c r="C8" s="95" t="s">
        <v>22</v>
      </c>
      <c r="D8" s="64" t="s">
        <v>23</v>
      </c>
      <c r="E8" s="64" t="s">
        <v>24</v>
      </c>
      <c r="F8" s="64" t="s">
        <v>25</v>
      </c>
      <c r="G8" s="101" t="s">
        <v>26</v>
      </c>
      <c r="H8" s="64" t="s">
        <v>1</v>
      </c>
    </row>
    <row r="9" spans="2:8" ht="1.5" customHeight="1">
      <c r="B9" s="65"/>
      <c r="C9" s="96"/>
      <c r="D9" s="65"/>
      <c r="E9" s="65"/>
      <c r="F9" s="65"/>
      <c r="G9" s="102"/>
      <c r="H9" s="65"/>
    </row>
    <row r="10" spans="2:8" ht="5.25" customHeight="1">
      <c r="B10" s="65"/>
      <c r="C10" s="96"/>
      <c r="D10" s="65"/>
      <c r="E10" s="65"/>
      <c r="F10" s="65"/>
      <c r="G10" s="102"/>
      <c r="H10" s="65"/>
    </row>
    <row r="11" spans="1:8" ht="15" customHeight="1">
      <c r="A11" s="89"/>
      <c r="B11" s="66">
        <v>1</v>
      </c>
      <c r="C11" s="67" t="s">
        <v>28</v>
      </c>
      <c r="D11" s="68" t="s">
        <v>330</v>
      </c>
      <c r="E11" s="69"/>
      <c r="F11" s="68"/>
      <c r="G11" s="97"/>
      <c r="H11" s="70">
        <f>H12+H14</f>
        <v>0</v>
      </c>
    </row>
    <row r="12" spans="1:8" s="71" customFormat="1" ht="15" customHeight="1">
      <c r="A12" s="90"/>
      <c r="B12" s="72">
        <v>1.1</v>
      </c>
      <c r="C12" s="73" t="s">
        <v>30</v>
      </c>
      <c r="D12" s="74" t="s">
        <v>31</v>
      </c>
      <c r="E12" s="75"/>
      <c r="F12" s="74"/>
      <c r="G12" s="98"/>
      <c r="H12" s="76">
        <f>H13</f>
        <v>0</v>
      </c>
    </row>
    <row r="13" spans="1:8" ht="15" customHeight="1">
      <c r="A13" s="89"/>
      <c r="B13" s="77">
        <v>1</v>
      </c>
      <c r="C13" s="78" t="s">
        <v>30</v>
      </c>
      <c r="D13" s="79" t="s">
        <v>32</v>
      </c>
      <c r="E13" s="80">
        <v>0.11</v>
      </c>
      <c r="F13" s="79" t="s">
        <v>33</v>
      </c>
      <c r="G13" s="99"/>
      <c r="H13" s="81">
        <f>ROUND(E13*G13,2)</f>
        <v>0</v>
      </c>
    </row>
    <row r="14" spans="1:8" s="71" customFormat="1" ht="15" customHeight="1">
      <c r="A14" s="90"/>
      <c r="B14" s="72">
        <v>1.2000000000000002</v>
      </c>
      <c r="C14" s="73" t="s">
        <v>35</v>
      </c>
      <c r="D14" s="74" t="s">
        <v>36</v>
      </c>
      <c r="E14" s="75"/>
      <c r="F14" s="74"/>
      <c r="G14" s="98"/>
      <c r="H14" s="76">
        <f>H15+H16</f>
        <v>0</v>
      </c>
    </row>
    <row r="15" spans="1:8" ht="15" customHeight="1">
      <c r="A15" s="89"/>
      <c r="B15" s="77">
        <v>2</v>
      </c>
      <c r="C15" s="78" t="s">
        <v>35</v>
      </c>
      <c r="D15" s="79" t="s">
        <v>331</v>
      </c>
      <c r="E15" s="80">
        <v>75.87</v>
      </c>
      <c r="F15" s="79" t="s">
        <v>38</v>
      </c>
      <c r="G15" s="99"/>
      <c r="H15" s="81">
        <f>ROUND(E15*G15,2)</f>
        <v>0</v>
      </c>
    </row>
    <row r="16" spans="1:8" ht="15" customHeight="1">
      <c r="A16" s="89"/>
      <c r="B16" s="77">
        <v>3</v>
      </c>
      <c r="C16" s="78" t="s">
        <v>35</v>
      </c>
      <c r="D16" s="82" t="s">
        <v>332</v>
      </c>
      <c r="E16" s="80">
        <v>75.87</v>
      </c>
      <c r="F16" s="79" t="s">
        <v>38</v>
      </c>
      <c r="G16" s="99"/>
      <c r="H16" s="81">
        <f>ROUND(E16*G16,2)</f>
        <v>0</v>
      </c>
    </row>
    <row r="17" spans="1:8" ht="15" customHeight="1">
      <c r="A17" s="89"/>
      <c r="B17" s="66">
        <v>2</v>
      </c>
      <c r="C17" s="67" t="s">
        <v>119</v>
      </c>
      <c r="D17" s="68" t="s">
        <v>333</v>
      </c>
      <c r="E17" s="69"/>
      <c r="F17" s="68"/>
      <c r="G17" s="97"/>
      <c r="H17" s="70">
        <f>H18</f>
        <v>0</v>
      </c>
    </row>
    <row r="18" spans="1:8" s="71" customFormat="1" ht="15" customHeight="1">
      <c r="A18" s="90"/>
      <c r="B18" s="72">
        <v>2.3000000000000003</v>
      </c>
      <c r="C18" s="73" t="s">
        <v>121</v>
      </c>
      <c r="D18" s="74" t="s">
        <v>334</v>
      </c>
      <c r="E18" s="75"/>
      <c r="F18" s="74"/>
      <c r="G18" s="98"/>
      <c r="H18" s="76">
        <f>H19+H20</f>
        <v>0</v>
      </c>
    </row>
    <row r="19" spans="1:8" ht="15" customHeight="1">
      <c r="A19" s="89"/>
      <c r="B19" s="77">
        <v>4</v>
      </c>
      <c r="C19" s="78" t="s">
        <v>121</v>
      </c>
      <c r="D19" s="79" t="s">
        <v>123</v>
      </c>
      <c r="E19" s="80">
        <v>252.9</v>
      </c>
      <c r="F19" s="79" t="s">
        <v>57</v>
      </c>
      <c r="G19" s="99"/>
      <c r="H19" s="81">
        <f>ROUND(E19*G19,2)</f>
        <v>0</v>
      </c>
    </row>
    <row r="20" spans="1:8" ht="15" customHeight="1">
      <c r="A20" s="89"/>
      <c r="B20" s="77">
        <v>5</v>
      </c>
      <c r="C20" s="78" t="s">
        <v>121</v>
      </c>
      <c r="D20" s="79" t="s">
        <v>335</v>
      </c>
      <c r="E20" s="80">
        <v>252.9</v>
      </c>
      <c r="F20" s="79" t="s">
        <v>57</v>
      </c>
      <c r="G20" s="99"/>
      <c r="H20" s="81">
        <f>ROUND(E20*G20,2)</f>
        <v>0</v>
      </c>
    </row>
    <row r="21" spans="1:8" ht="15" customHeight="1">
      <c r="A21" s="89"/>
      <c r="B21" s="66">
        <v>3</v>
      </c>
      <c r="C21" s="67" t="s">
        <v>125</v>
      </c>
      <c r="D21" s="68" t="s">
        <v>336</v>
      </c>
      <c r="E21" s="69"/>
      <c r="F21" s="68"/>
      <c r="G21" s="97"/>
      <c r="H21" s="70">
        <f>H22</f>
        <v>0</v>
      </c>
    </row>
    <row r="22" spans="1:8" s="71" customFormat="1" ht="15" customHeight="1">
      <c r="A22" s="90"/>
      <c r="B22" s="72">
        <v>3.4000000000000004</v>
      </c>
      <c r="C22" s="73" t="s">
        <v>337</v>
      </c>
      <c r="D22" s="74" t="s">
        <v>338</v>
      </c>
      <c r="E22" s="75"/>
      <c r="F22" s="74"/>
      <c r="G22" s="98"/>
      <c r="H22" s="76">
        <f>H23</f>
        <v>0</v>
      </c>
    </row>
    <row r="23" spans="1:8" ht="15" customHeight="1">
      <c r="A23" s="89"/>
      <c r="B23" s="77">
        <v>6</v>
      </c>
      <c r="C23" s="78" t="s">
        <v>337</v>
      </c>
      <c r="D23" s="79" t="s">
        <v>339</v>
      </c>
      <c r="E23" s="80">
        <v>62</v>
      </c>
      <c r="F23" s="79" t="s">
        <v>55</v>
      </c>
      <c r="G23" s="99"/>
      <c r="H23" s="81">
        <f>ROUND(E23*G23,2)</f>
        <v>0</v>
      </c>
    </row>
    <row r="24" spans="1:8" ht="15" customHeight="1">
      <c r="A24" s="89"/>
      <c r="B24" s="66">
        <v>4</v>
      </c>
      <c r="C24" s="67" t="s">
        <v>136</v>
      </c>
      <c r="D24" s="68" t="s">
        <v>137</v>
      </c>
      <c r="E24" s="69"/>
      <c r="F24" s="68"/>
      <c r="G24" s="97"/>
      <c r="H24" s="70">
        <f>H25+H28+H31</f>
        <v>0</v>
      </c>
    </row>
    <row r="25" spans="1:8" s="71" customFormat="1" ht="15" customHeight="1">
      <c r="A25" s="90"/>
      <c r="B25" s="72">
        <v>4.5</v>
      </c>
      <c r="C25" s="73" t="s">
        <v>138</v>
      </c>
      <c r="D25" s="74" t="s">
        <v>340</v>
      </c>
      <c r="E25" s="75"/>
      <c r="F25" s="74"/>
      <c r="G25" s="98"/>
      <c r="H25" s="76">
        <f>H26+H27</f>
        <v>0</v>
      </c>
    </row>
    <row r="26" spans="1:8" ht="15" customHeight="1">
      <c r="A26" s="89"/>
      <c r="B26" s="77">
        <v>7</v>
      </c>
      <c r="C26" s="78" t="s">
        <v>138</v>
      </c>
      <c r="D26" s="79" t="s">
        <v>140</v>
      </c>
      <c r="E26" s="80">
        <v>376.20000000000005</v>
      </c>
      <c r="F26" s="79" t="s">
        <v>38</v>
      </c>
      <c r="G26" s="99"/>
      <c r="H26" s="81">
        <f>ROUND(E26*G26,2)</f>
        <v>0</v>
      </c>
    </row>
    <row r="27" spans="1:8" ht="15" customHeight="1">
      <c r="A27" s="89"/>
      <c r="B27" s="77">
        <v>8</v>
      </c>
      <c r="C27" s="78" t="s">
        <v>138</v>
      </c>
      <c r="D27" s="79" t="s">
        <v>141</v>
      </c>
      <c r="E27" s="80">
        <v>376.20000000000005</v>
      </c>
      <c r="F27" s="79" t="s">
        <v>38</v>
      </c>
      <c r="G27" s="99"/>
      <c r="H27" s="81">
        <f>ROUND(E27*G27,2)</f>
        <v>0</v>
      </c>
    </row>
    <row r="28" spans="1:8" s="71" customFormat="1" ht="15" customHeight="1">
      <c r="A28" s="90"/>
      <c r="B28" s="72">
        <v>4.6000000000000005</v>
      </c>
      <c r="C28" s="73" t="s">
        <v>142</v>
      </c>
      <c r="D28" s="74" t="s">
        <v>341</v>
      </c>
      <c r="E28" s="75"/>
      <c r="F28" s="74"/>
      <c r="G28" s="98"/>
      <c r="H28" s="76">
        <f>H29+H30</f>
        <v>0</v>
      </c>
    </row>
    <row r="29" spans="1:8" ht="15" customHeight="1">
      <c r="A29" s="89"/>
      <c r="B29" s="77">
        <v>9</v>
      </c>
      <c r="C29" s="78" t="s">
        <v>142</v>
      </c>
      <c r="D29" s="79" t="s">
        <v>342</v>
      </c>
      <c r="E29" s="80">
        <v>376.20000000000005</v>
      </c>
      <c r="F29" s="79" t="s">
        <v>38</v>
      </c>
      <c r="G29" s="99"/>
      <c r="H29" s="81">
        <f>ROUND(E29*G29,2)</f>
        <v>0</v>
      </c>
    </row>
    <row r="30" spans="1:8" ht="15" customHeight="1">
      <c r="A30" s="89"/>
      <c r="B30" s="77">
        <v>10</v>
      </c>
      <c r="C30" s="78" t="s">
        <v>142</v>
      </c>
      <c r="D30" s="79" t="s">
        <v>145</v>
      </c>
      <c r="E30" s="80">
        <v>376.20000000000005</v>
      </c>
      <c r="F30" s="79" t="s">
        <v>38</v>
      </c>
      <c r="G30" s="99"/>
      <c r="H30" s="81">
        <f>ROUND(E30*G30,2)</f>
        <v>0</v>
      </c>
    </row>
    <row r="31" spans="1:8" s="71" customFormat="1" ht="15" customHeight="1">
      <c r="A31" s="90"/>
      <c r="B31" s="72">
        <v>4.7</v>
      </c>
      <c r="C31" s="73" t="s">
        <v>343</v>
      </c>
      <c r="D31" s="74" t="s">
        <v>344</v>
      </c>
      <c r="E31" s="75"/>
      <c r="F31" s="74"/>
      <c r="G31" s="98"/>
      <c r="H31" s="76">
        <f>H32+H33</f>
        <v>0</v>
      </c>
    </row>
    <row r="32" spans="1:8" ht="15" customHeight="1">
      <c r="A32" s="89"/>
      <c r="B32" s="77">
        <v>11</v>
      </c>
      <c r="C32" s="78" t="s">
        <v>343</v>
      </c>
      <c r="D32" s="79" t="s">
        <v>345</v>
      </c>
      <c r="E32" s="80">
        <v>105.5</v>
      </c>
      <c r="F32" s="79" t="s">
        <v>55</v>
      </c>
      <c r="G32" s="99"/>
      <c r="H32" s="81">
        <f>ROUND(E32*G32,2)</f>
        <v>0</v>
      </c>
    </row>
    <row r="33" spans="1:8" ht="15" customHeight="1">
      <c r="A33" s="89"/>
      <c r="B33" s="77">
        <v>12</v>
      </c>
      <c r="C33" s="78" t="s">
        <v>343</v>
      </c>
      <c r="D33" s="79" t="s">
        <v>346</v>
      </c>
      <c r="E33" s="80">
        <v>105.5</v>
      </c>
      <c r="F33" s="79" t="s">
        <v>55</v>
      </c>
      <c r="G33" s="99"/>
      <c r="H33" s="81">
        <f>ROUND(E33*G33,2)</f>
        <v>0</v>
      </c>
    </row>
    <row r="34" spans="1:8" ht="15" customHeight="1">
      <c r="A34" s="89"/>
      <c r="B34" s="66">
        <v>5</v>
      </c>
      <c r="C34" s="67" t="s">
        <v>269</v>
      </c>
      <c r="D34" s="68" t="s">
        <v>347</v>
      </c>
      <c r="E34" s="69"/>
      <c r="F34" s="68"/>
      <c r="G34" s="97"/>
      <c r="H34" s="70">
        <f>H35+H40+H43+H45</f>
        <v>0</v>
      </c>
    </row>
    <row r="35" spans="1:8" s="71" customFormat="1" ht="15" customHeight="1">
      <c r="A35" s="90"/>
      <c r="B35" s="72">
        <v>5.800000000000001</v>
      </c>
      <c r="C35" s="73" t="s">
        <v>277</v>
      </c>
      <c r="D35" s="74" t="s">
        <v>278</v>
      </c>
      <c r="E35" s="75"/>
      <c r="F35" s="74"/>
      <c r="G35" s="98"/>
      <c r="H35" s="76">
        <f>SUM(H36:H39)</f>
        <v>0</v>
      </c>
    </row>
    <row r="36" spans="1:8" ht="15" customHeight="1">
      <c r="A36" s="89"/>
      <c r="B36" s="77">
        <v>13</v>
      </c>
      <c r="C36" s="78" t="s">
        <v>277</v>
      </c>
      <c r="D36" s="79" t="s">
        <v>348</v>
      </c>
      <c r="E36" s="80">
        <v>72</v>
      </c>
      <c r="F36" s="79" t="s">
        <v>55</v>
      </c>
      <c r="G36" s="99"/>
      <c r="H36" s="81">
        <f>ROUND(E36*G36,2)</f>
        <v>0</v>
      </c>
    </row>
    <row r="37" spans="1:8" ht="15" customHeight="1">
      <c r="A37" s="89"/>
      <c r="B37" s="77">
        <v>14</v>
      </c>
      <c r="C37" s="78" t="s">
        <v>277</v>
      </c>
      <c r="D37" s="79" t="s">
        <v>281</v>
      </c>
      <c r="E37" s="80">
        <v>3.6</v>
      </c>
      <c r="F37" s="79" t="s">
        <v>151</v>
      </c>
      <c r="G37" s="99"/>
      <c r="H37" s="81">
        <f>ROUND(E37*G37,2)</f>
        <v>0</v>
      </c>
    </row>
    <row r="38" spans="1:8" ht="15" customHeight="1">
      <c r="A38" s="89"/>
      <c r="B38" s="77">
        <v>15</v>
      </c>
      <c r="C38" s="78" t="s">
        <v>277</v>
      </c>
      <c r="D38" s="79" t="s">
        <v>349</v>
      </c>
      <c r="E38" s="80">
        <v>107.60000000000001</v>
      </c>
      <c r="F38" s="79" t="s">
        <v>57</v>
      </c>
      <c r="G38" s="99"/>
      <c r="H38" s="81">
        <f>ROUND(E38*G38,2)</f>
        <v>0</v>
      </c>
    </row>
    <row r="39" spans="1:8" ht="15" customHeight="1">
      <c r="A39" s="89"/>
      <c r="B39" s="77">
        <v>16</v>
      </c>
      <c r="C39" s="78" t="s">
        <v>277</v>
      </c>
      <c r="D39" s="79" t="s">
        <v>289</v>
      </c>
      <c r="E39" s="80">
        <v>16.1</v>
      </c>
      <c r="F39" s="79" t="s">
        <v>38</v>
      </c>
      <c r="G39" s="99"/>
      <c r="H39" s="81">
        <f>ROUND(E39*G39,2)</f>
        <v>0</v>
      </c>
    </row>
    <row r="40" spans="1:8" s="71" customFormat="1" ht="15" customHeight="1">
      <c r="A40" s="90"/>
      <c r="B40" s="72">
        <v>5.9</v>
      </c>
      <c r="C40" s="73" t="s">
        <v>315</v>
      </c>
      <c r="D40" s="74" t="s">
        <v>350</v>
      </c>
      <c r="E40" s="75"/>
      <c r="F40" s="74"/>
      <c r="G40" s="98"/>
      <c r="H40" s="76">
        <f>H41+H42</f>
        <v>0</v>
      </c>
    </row>
    <row r="41" spans="1:8" ht="15" customHeight="1">
      <c r="A41" s="89"/>
      <c r="B41" s="77">
        <v>17</v>
      </c>
      <c r="C41" s="78" t="s">
        <v>315</v>
      </c>
      <c r="D41" s="79" t="s">
        <v>351</v>
      </c>
      <c r="E41" s="80">
        <v>1</v>
      </c>
      <c r="F41" s="79" t="s">
        <v>34</v>
      </c>
      <c r="G41" s="99"/>
      <c r="H41" s="81">
        <f>ROUND(E41*G41,2)</f>
        <v>0</v>
      </c>
    </row>
    <row r="42" spans="1:8" ht="15" customHeight="1">
      <c r="A42" s="89"/>
      <c r="B42" s="77">
        <v>18</v>
      </c>
      <c r="C42" s="78" t="s">
        <v>315</v>
      </c>
      <c r="D42" s="79" t="s">
        <v>352</v>
      </c>
      <c r="E42" s="80">
        <v>220</v>
      </c>
      <c r="F42" s="79" t="s">
        <v>55</v>
      </c>
      <c r="G42" s="99"/>
      <c r="H42" s="81">
        <f>ROUND(E42*G42,2)</f>
        <v>0</v>
      </c>
    </row>
    <row r="43" spans="1:8" ht="15" customHeight="1">
      <c r="A43" s="89"/>
      <c r="B43" s="76">
        <v>5.1</v>
      </c>
      <c r="C43" s="73" t="s">
        <v>325</v>
      </c>
      <c r="D43" s="74" t="s">
        <v>326</v>
      </c>
      <c r="E43" s="75"/>
      <c r="F43" s="74"/>
      <c r="G43" s="98"/>
      <c r="H43" s="76">
        <f>H44</f>
        <v>0</v>
      </c>
    </row>
    <row r="44" spans="1:8" ht="15" customHeight="1">
      <c r="A44" s="89"/>
      <c r="B44" s="77">
        <v>19</v>
      </c>
      <c r="C44" s="78" t="s">
        <v>325</v>
      </c>
      <c r="D44" s="79" t="s">
        <v>327</v>
      </c>
      <c r="E44" s="80">
        <v>2</v>
      </c>
      <c r="F44" s="79" t="s">
        <v>27</v>
      </c>
      <c r="G44" s="99"/>
      <c r="H44" s="81">
        <f>ROUND(E44*G44,2)</f>
        <v>0</v>
      </c>
    </row>
    <row r="45" spans="1:8" s="71" customFormat="1" ht="15" customHeight="1">
      <c r="A45" s="90"/>
      <c r="B45" s="76">
        <v>5.11</v>
      </c>
      <c r="C45" s="73" t="s">
        <v>353</v>
      </c>
      <c r="D45" s="74" t="s">
        <v>354</v>
      </c>
      <c r="E45" s="75"/>
      <c r="F45" s="74"/>
      <c r="G45" s="98"/>
      <c r="H45" s="76">
        <f>SUM(H46:H49)</f>
        <v>0</v>
      </c>
    </row>
    <row r="46" spans="1:8" ht="15" customHeight="1">
      <c r="A46" s="89"/>
      <c r="B46" s="77">
        <v>20</v>
      </c>
      <c r="C46" s="78" t="s">
        <v>353</v>
      </c>
      <c r="D46" s="79" t="s">
        <v>355</v>
      </c>
      <c r="E46" s="80">
        <v>107.60000000000001</v>
      </c>
      <c r="F46" s="79" t="s">
        <v>57</v>
      </c>
      <c r="G46" s="99"/>
      <c r="H46" s="81">
        <f>ROUND(E46*G46,2)</f>
        <v>0</v>
      </c>
    </row>
    <row r="47" spans="1:8" ht="15" customHeight="1">
      <c r="A47" s="89"/>
      <c r="B47" s="77">
        <v>21</v>
      </c>
      <c r="C47" s="78" t="s">
        <v>353</v>
      </c>
      <c r="D47" s="79" t="s">
        <v>356</v>
      </c>
      <c r="E47" s="80">
        <v>90</v>
      </c>
      <c r="F47" s="79" t="s">
        <v>57</v>
      </c>
      <c r="G47" s="99"/>
      <c r="H47" s="81">
        <f>ROUND(E47*G47,2)</f>
        <v>0</v>
      </c>
    </row>
    <row r="48" spans="1:8" ht="15" customHeight="1">
      <c r="A48" s="89"/>
      <c r="B48" s="77">
        <v>22</v>
      </c>
      <c r="C48" s="78" t="s">
        <v>353</v>
      </c>
      <c r="D48" s="79" t="s">
        <v>357</v>
      </c>
      <c r="E48" s="80">
        <v>1</v>
      </c>
      <c r="F48" s="79" t="s">
        <v>27</v>
      </c>
      <c r="G48" s="99"/>
      <c r="H48" s="81">
        <f>ROUND(E48*G48,2)</f>
        <v>0</v>
      </c>
    </row>
    <row r="49" spans="1:8" ht="15" customHeight="1">
      <c r="A49" s="89"/>
      <c r="B49" s="77">
        <v>23</v>
      </c>
      <c r="C49" s="78" t="s">
        <v>353</v>
      </c>
      <c r="D49" s="79" t="s">
        <v>358</v>
      </c>
      <c r="E49" s="80">
        <v>1</v>
      </c>
      <c r="F49" s="79" t="s">
        <v>27</v>
      </c>
      <c r="G49" s="99"/>
      <c r="H49" s="81">
        <f>ROUND(E49*G49,2)</f>
        <v>0</v>
      </c>
    </row>
    <row r="50" spans="5:8" ht="15">
      <c r="E50" s="106"/>
      <c r="G50" s="70" t="s">
        <v>328</v>
      </c>
      <c r="H50" s="104">
        <f>H11+H17+H21+H24+H34</f>
        <v>0</v>
      </c>
    </row>
  </sheetData>
  <sheetProtection password="D284" sheet="1" formatCells="0" formatColumns="0" formatRows="0" insertColumns="0" insertRows="0" insertHyperlinks="0" deleteColumns="0" deleteRows="0" sort="0" autoFilter="0" pivotTables="0"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Zeros="0" view="pageBreakPreview" zoomScale="115" zoomScaleSheetLayoutView="115" zoomScalePageLayoutView="0" workbookViewId="0" topLeftCell="A5">
      <selection activeCell="G37" sqref="G37"/>
    </sheetView>
  </sheetViews>
  <sheetFormatPr defaultColWidth="9.00390625" defaultRowHeight="12.75"/>
  <cols>
    <col min="1" max="1" width="3.75390625" style="0" customWidth="1"/>
    <col min="2" max="2" width="10.875" style="93" customWidth="1"/>
    <col min="3" max="3" width="106.625" style="0" customWidth="1"/>
    <col min="4" max="4" width="8.75390625" style="0" customWidth="1"/>
    <col min="5" max="5" width="4.75390625" style="0" customWidth="1"/>
    <col min="6" max="6" width="10.25390625" style="0" customWidth="1"/>
    <col min="7" max="7" width="10.875" style="0" customWidth="1"/>
    <col min="8" max="8" width="2.25390625" style="0" customWidth="1"/>
  </cols>
  <sheetData>
    <row r="1" ht="24.75" customHeight="1">
      <c r="C1" s="60" t="s">
        <v>407</v>
      </c>
    </row>
    <row r="2" spans="2:3" ht="15" customHeight="1">
      <c r="B2" s="94" t="s">
        <v>14</v>
      </c>
      <c r="C2" s="62" t="s">
        <v>15</v>
      </c>
    </row>
    <row r="3" spans="2:3" ht="15" customHeight="1">
      <c r="B3" s="94" t="s">
        <v>16</v>
      </c>
      <c r="C3" s="62" t="s">
        <v>359</v>
      </c>
    </row>
    <row r="4" spans="2:3" ht="15" customHeight="1">
      <c r="B4" s="94" t="s">
        <v>18</v>
      </c>
      <c r="C4" s="62"/>
    </row>
    <row r="5" spans="2:3" ht="15" customHeight="1">
      <c r="B5" s="94" t="s">
        <v>19</v>
      </c>
      <c r="C5" s="63" t="s">
        <v>360</v>
      </c>
    </row>
    <row r="6" ht="15" customHeight="1"/>
    <row r="7" ht="1.5" customHeight="1"/>
    <row r="8" spans="1:8" ht="15" customHeight="1">
      <c r="A8" s="64" t="s">
        <v>21</v>
      </c>
      <c r="B8" s="95" t="s">
        <v>22</v>
      </c>
      <c r="C8" s="64" t="s">
        <v>23</v>
      </c>
      <c r="D8" s="64" t="s">
        <v>24</v>
      </c>
      <c r="E8" s="64" t="s">
        <v>25</v>
      </c>
      <c r="F8" s="101" t="s">
        <v>26</v>
      </c>
      <c r="G8" s="64" t="s">
        <v>1</v>
      </c>
      <c r="H8" s="91"/>
    </row>
    <row r="9" spans="1:8" ht="1.5" customHeight="1">
      <c r="A9" s="65"/>
      <c r="B9" s="96"/>
      <c r="C9" s="65"/>
      <c r="D9" s="65"/>
      <c r="E9" s="65"/>
      <c r="F9" s="102"/>
      <c r="G9" s="65"/>
      <c r="H9" s="91"/>
    </row>
    <row r="10" spans="1:8" ht="6" customHeight="1">
      <c r="A10" s="65"/>
      <c r="B10" s="96"/>
      <c r="C10" s="65"/>
      <c r="D10" s="65"/>
      <c r="E10" s="65"/>
      <c r="F10" s="102"/>
      <c r="G10" s="65"/>
      <c r="H10" s="91"/>
    </row>
    <row r="11" spans="1:8" ht="15" customHeight="1">
      <c r="A11" s="72">
        <v>1</v>
      </c>
      <c r="B11" s="73" t="s">
        <v>361</v>
      </c>
      <c r="C11" s="74" t="s">
        <v>360</v>
      </c>
      <c r="D11" s="75"/>
      <c r="E11" s="74"/>
      <c r="F11" s="98"/>
      <c r="G11" s="76"/>
      <c r="H11" s="91"/>
    </row>
    <row r="12" spans="1:8" ht="15" customHeight="1">
      <c r="A12" s="77">
        <v>1</v>
      </c>
      <c r="B12" s="78" t="s">
        <v>361</v>
      </c>
      <c r="C12" s="79" t="s">
        <v>362</v>
      </c>
      <c r="D12" s="80">
        <v>2.5</v>
      </c>
      <c r="E12" s="79" t="s">
        <v>38</v>
      </c>
      <c r="F12" s="99"/>
      <c r="G12" s="81">
        <f aca="true" t="shared" si="0" ref="G12:G36">ROUND(D12*F12,2)</f>
        <v>0</v>
      </c>
      <c r="H12" s="91"/>
    </row>
    <row r="13" spans="1:8" ht="15" customHeight="1">
      <c r="A13" s="77">
        <v>2</v>
      </c>
      <c r="B13" s="78" t="s">
        <v>361</v>
      </c>
      <c r="C13" s="79" t="s">
        <v>363</v>
      </c>
      <c r="D13" s="80">
        <v>1</v>
      </c>
      <c r="E13" s="79" t="s">
        <v>50</v>
      </c>
      <c r="F13" s="99"/>
      <c r="G13" s="81">
        <f t="shared" si="0"/>
        <v>0</v>
      </c>
      <c r="H13" s="91"/>
    </row>
    <row r="14" spans="1:8" ht="15" customHeight="1">
      <c r="A14" s="77">
        <v>3</v>
      </c>
      <c r="B14" s="78" t="s">
        <v>361</v>
      </c>
      <c r="C14" s="79" t="s">
        <v>364</v>
      </c>
      <c r="D14" s="80">
        <v>4</v>
      </c>
      <c r="E14" s="79" t="s">
        <v>50</v>
      </c>
      <c r="F14" s="99"/>
      <c r="G14" s="81">
        <f t="shared" si="0"/>
        <v>0</v>
      </c>
      <c r="H14" s="91"/>
    </row>
    <row r="15" spans="1:8" ht="15" customHeight="1">
      <c r="A15" s="77">
        <v>4</v>
      </c>
      <c r="B15" s="78" t="s">
        <v>361</v>
      </c>
      <c r="C15" s="79" t="s">
        <v>365</v>
      </c>
      <c r="D15" s="80">
        <v>1</v>
      </c>
      <c r="E15" s="79" t="s">
        <v>50</v>
      </c>
      <c r="F15" s="99"/>
      <c r="G15" s="81">
        <f t="shared" si="0"/>
        <v>0</v>
      </c>
      <c r="H15" s="91"/>
    </row>
    <row r="16" spans="1:8" ht="15" customHeight="1">
      <c r="A16" s="77">
        <v>5</v>
      </c>
      <c r="B16" s="78" t="s">
        <v>361</v>
      </c>
      <c r="C16" s="79" t="s">
        <v>366</v>
      </c>
      <c r="D16" s="80">
        <v>8</v>
      </c>
      <c r="E16" s="79" t="s">
        <v>50</v>
      </c>
      <c r="F16" s="99"/>
      <c r="G16" s="81">
        <f t="shared" si="0"/>
        <v>0</v>
      </c>
      <c r="H16" s="91"/>
    </row>
    <row r="17" spans="1:8" ht="15" customHeight="1">
      <c r="A17" s="77">
        <v>6</v>
      </c>
      <c r="B17" s="78" t="s">
        <v>361</v>
      </c>
      <c r="C17" s="79" t="s">
        <v>367</v>
      </c>
      <c r="D17" s="80">
        <v>10</v>
      </c>
      <c r="E17" s="79" t="s">
        <v>55</v>
      </c>
      <c r="F17" s="99"/>
      <c r="G17" s="81">
        <f t="shared" si="0"/>
        <v>0</v>
      </c>
      <c r="H17" s="91"/>
    </row>
    <row r="18" spans="1:8" ht="15" customHeight="1">
      <c r="A18" s="77">
        <v>7</v>
      </c>
      <c r="B18" s="78" t="s">
        <v>361</v>
      </c>
      <c r="C18" s="79" t="s">
        <v>368</v>
      </c>
      <c r="D18" s="80">
        <v>25</v>
      </c>
      <c r="E18" s="79" t="s">
        <v>55</v>
      </c>
      <c r="F18" s="99"/>
      <c r="G18" s="81">
        <f t="shared" si="0"/>
        <v>0</v>
      </c>
      <c r="H18" s="91"/>
    </row>
    <row r="19" spans="1:8" ht="15" customHeight="1">
      <c r="A19" s="77">
        <v>8</v>
      </c>
      <c r="B19" s="78" t="s">
        <v>361</v>
      </c>
      <c r="C19" s="79" t="s">
        <v>369</v>
      </c>
      <c r="D19" s="80">
        <v>25</v>
      </c>
      <c r="E19" s="79" t="s">
        <v>55</v>
      </c>
      <c r="F19" s="99"/>
      <c r="G19" s="81">
        <f t="shared" si="0"/>
        <v>0</v>
      </c>
      <c r="H19" s="91"/>
    </row>
    <row r="20" spans="1:8" ht="15" customHeight="1">
      <c r="A20" s="77">
        <v>9</v>
      </c>
      <c r="B20" s="78" t="s">
        <v>361</v>
      </c>
      <c r="C20" s="79" t="s">
        <v>370</v>
      </c>
      <c r="D20" s="80">
        <v>15</v>
      </c>
      <c r="E20" s="79" t="s">
        <v>55</v>
      </c>
      <c r="F20" s="99"/>
      <c r="G20" s="81">
        <f t="shared" si="0"/>
        <v>0</v>
      </c>
      <c r="H20" s="91"/>
    </row>
    <row r="21" spans="1:8" ht="15" customHeight="1">
      <c r="A21" s="77">
        <v>10</v>
      </c>
      <c r="B21" s="78" t="s">
        <v>361</v>
      </c>
      <c r="C21" s="79" t="s">
        <v>371</v>
      </c>
      <c r="D21" s="80">
        <v>35</v>
      </c>
      <c r="E21" s="79" t="s">
        <v>55</v>
      </c>
      <c r="F21" s="99"/>
      <c r="G21" s="81">
        <f t="shared" si="0"/>
        <v>0</v>
      </c>
      <c r="H21" s="91"/>
    </row>
    <row r="22" spans="1:8" ht="15" customHeight="1">
      <c r="A22" s="77">
        <v>11</v>
      </c>
      <c r="B22" s="78" t="s">
        <v>361</v>
      </c>
      <c r="C22" s="79" t="s">
        <v>372</v>
      </c>
      <c r="D22" s="80">
        <v>40</v>
      </c>
      <c r="E22" s="79" t="s">
        <v>55</v>
      </c>
      <c r="F22" s="99"/>
      <c r="G22" s="81">
        <f t="shared" si="0"/>
        <v>0</v>
      </c>
      <c r="H22" s="91"/>
    </row>
    <row r="23" spans="1:8" ht="15" customHeight="1">
      <c r="A23" s="77">
        <v>12</v>
      </c>
      <c r="B23" s="78" t="s">
        <v>361</v>
      </c>
      <c r="C23" s="79" t="s">
        <v>373</v>
      </c>
      <c r="D23" s="80">
        <v>50</v>
      </c>
      <c r="E23" s="79" t="s">
        <v>55</v>
      </c>
      <c r="F23" s="99"/>
      <c r="G23" s="81">
        <f t="shared" si="0"/>
        <v>0</v>
      </c>
      <c r="H23" s="91"/>
    </row>
    <row r="24" spans="1:8" ht="30" customHeight="1">
      <c r="A24" s="83">
        <v>13</v>
      </c>
      <c r="B24" s="84" t="s">
        <v>361</v>
      </c>
      <c r="C24" s="92" t="s">
        <v>374</v>
      </c>
      <c r="D24" s="85">
        <v>2</v>
      </c>
      <c r="E24" s="86" t="s">
        <v>50</v>
      </c>
      <c r="F24" s="100"/>
      <c r="G24" s="81">
        <f t="shared" si="0"/>
        <v>0</v>
      </c>
      <c r="H24" s="91"/>
    </row>
    <row r="25" spans="1:8" ht="15" customHeight="1">
      <c r="A25" s="77">
        <v>14</v>
      </c>
      <c r="B25" s="78" t="s">
        <v>361</v>
      </c>
      <c r="C25" s="79" t="s">
        <v>375</v>
      </c>
      <c r="D25" s="80">
        <v>25</v>
      </c>
      <c r="E25" s="79" t="s">
        <v>55</v>
      </c>
      <c r="F25" s="99"/>
      <c r="G25" s="81">
        <f t="shared" si="0"/>
        <v>0</v>
      </c>
      <c r="H25" s="91"/>
    </row>
    <row r="26" spans="1:8" ht="15" customHeight="1">
      <c r="A26" s="77">
        <v>15</v>
      </c>
      <c r="B26" s="78" t="s">
        <v>361</v>
      </c>
      <c r="C26" s="79" t="s">
        <v>376</v>
      </c>
      <c r="D26" s="80">
        <v>25</v>
      </c>
      <c r="E26" s="79" t="s">
        <v>55</v>
      </c>
      <c r="F26" s="99"/>
      <c r="G26" s="81">
        <f t="shared" si="0"/>
        <v>0</v>
      </c>
      <c r="H26" s="91"/>
    </row>
    <row r="27" spans="1:8" ht="15" customHeight="1">
      <c r="A27" s="77">
        <v>16</v>
      </c>
      <c r="B27" s="78" t="s">
        <v>361</v>
      </c>
      <c r="C27" s="79" t="s">
        <v>377</v>
      </c>
      <c r="D27" s="80">
        <v>92</v>
      </c>
      <c r="E27" s="79" t="s">
        <v>55</v>
      </c>
      <c r="F27" s="99"/>
      <c r="G27" s="81">
        <f t="shared" si="0"/>
        <v>0</v>
      </c>
      <c r="H27" s="91"/>
    </row>
    <row r="28" spans="1:8" ht="15" customHeight="1">
      <c r="A28" s="77">
        <v>17</v>
      </c>
      <c r="B28" s="78" t="s">
        <v>361</v>
      </c>
      <c r="C28" s="79" t="s">
        <v>378</v>
      </c>
      <c r="D28" s="80">
        <v>1</v>
      </c>
      <c r="E28" s="79" t="s">
        <v>50</v>
      </c>
      <c r="F28" s="99"/>
      <c r="G28" s="81">
        <f t="shared" si="0"/>
        <v>0</v>
      </c>
      <c r="H28" s="91"/>
    </row>
    <row r="29" spans="1:8" ht="15" customHeight="1">
      <c r="A29" s="77">
        <v>18</v>
      </c>
      <c r="B29" s="78" t="s">
        <v>361</v>
      </c>
      <c r="C29" s="79" t="s">
        <v>379</v>
      </c>
      <c r="D29" s="80">
        <v>4</v>
      </c>
      <c r="E29" s="79" t="s">
        <v>50</v>
      </c>
      <c r="F29" s="99"/>
      <c r="G29" s="81">
        <f t="shared" si="0"/>
        <v>0</v>
      </c>
      <c r="H29" s="91"/>
    </row>
    <row r="30" spans="1:8" ht="15" customHeight="1">
      <c r="A30" s="77">
        <v>19</v>
      </c>
      <c r="B30" s="78" t="s">
        <v>361</v>
      </c>
      <c r="C30" s="79" t="s">
        <v>380</v>
      </c>
      <c r="D30" s="80">
        <v>48</v>
      </c>
      <c r="E30" s="79" t="s">
        <v>55</v>
      </c>
      <c r="F30" s="99"/>
      <c r="G30" s="81">
        <f t="shared" si="0"/>
        <v>0</v>
      </c>
      <c r="H30" s="91"/>
    </row>
    <row r="31" spans="1:8" ht="15" customHeight="1">
      <c r="A31" s="77">
        <v>20</v>
      </c>
      <c r="B31" s="78" t="s">
        <v>361</v>
      </c>
      <c r="C31" s="79" t="s">
        <v>381</v>
      </c>
      <c r="D31" s="80">
        <v>20</v>
      </c>
      <c r="E31" s="79" t="s">
        <v>55</v>
      </c>
      <c r="F31" s="99"/>
      <c r="G31" s="81">
        <f t="shared" si="0"/>
        <v>0</v>
      </c>
      <c r="H31" s="91"/>
    </row>
    <row r="32" spans="1:8" ht="15" customHeight="1">
      <c r="A32" s="77">
        <v>21</v>
      </c>
      <c r="B32" s="78" t="s">
        <v>361</v>
      </c>
      <c r="C32" s="79" t="s">
        <v>382</v>
      </c>
      <c r="D32" s="80">
        <v>5</v>
      </c>
      <c r="E32" s="79" t="s">
        <v>50</v>
      </c>
      <c r="F32" s="99"/>
      <c r="G32" s="81">
        <f t="shared" si="0"/>
        <v>0</v>
      </c>
      <c r="H32" s="91"/>
    </row>
    <row r="33" spans="1:8" ht="15" customHeight="1">
      <c r="A33" s="77">
        <v>22</v>
      </c>
      <c r="B33" s="78" t="s">
        <v>361</v>
      </c>
      <c r="C33" s="79" t="s">
        <v>383</v>
      </c>
      <c r="D33" s="80">
        <v>4</v>
      </c>
      <c r="E33" s="79" t="s">
        <v>384</v>
      </c>
      <c r="F33" s="99"/>
      <c r="G33" s="81">
        <f t="shared" si="0"/>
        <v>0</v>
      </c>
      <c r="H33" s="91"/>
    </row>
    <row r="34" spans="1:8" ht="15" customHeight="1">
      <c r="A34" s="77">
        <v>23</v>
      </c>
      <c r="B34" s="78" t="s">
        <v>361</v>
      </c>
      <c r="C34" s="79" t="s">
        <v>385</v>
      </c>
      <c r="D34" s="80">
        <v>2</v>
      </c>
      <c r="E34" s="79" t="s">
        <v>38</v>
      </c>
      <c r="F34" s="99"/>
      <c r="G34" s="81">
        <f t="shared" si="0"/>
        <v>0</v>
      </c>
      <c r="H34" s="91"/>
    </row>
    <row r="35" spans="1:8" ht="15" customHeight="1">
      <c r="A35" s="77">
        <v>24</v>
      </c>
      <c r="B35" s="78" t="s">
        <v>361</v>
      </c>
      <c r="C35" s="79" t="s">
        <v>386</v>
      </c>
      <c r="D35" s="80">
        <v>3</v>
      </c>
      <c r="E35" s="79" t="s">
        <v>50</v>
      </c>
      <c r="F35" s="99"/>
      <c r="G35" s="81">
        <f t="shared" si="0"/>
        <v>0</v>
      </c>
      <c r="H35" s="91"/>
    </row>
    <row r="36" spans="1:8" ht="15" customHeight="1">
      <c r="A36" s="77">
        <v>25</v>
      </c>
      <c r="B36" s="78" t="s">
        <v>361</v>
      </c>
      <c r="C36" s="79" t="s">
        <v>387</v>
      </c>
      <c r="D36" s="80">
        <v>0.05</v>
      </c>
      <c r="E36" s="79" t="s">
        <v>388</v>
      </c>
      <c r="F36" s="99"/>
      <c r="G36" s="81">
        <f t="shared" si="0"/>
        <v>0</v>
      </c>
      <c r="H36" s="91"/>
    </row>
    <row r="37" spans="6:7" ht="15">
      <c r="F37" s="97" t="s">
        <v>328</v>
      </c>
      <c r="G37" s="104">
        <f>SUM(G12:G36)</f>
        <v>0</v>
      </c>
    </row>
  </sheetData>
  <sheetProtection password="D284" sheet="1" formatCells="0" formatColumns="0" formatRows="0" insertColumns="0" insertRows="0" insertHyperlinks="0" deleteColumns="0" deleteRows="0" sort="0" autoFilter="0" pivotTables="0"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Zeros="0" zoomScalePageLayoutView="0" workbookViewId="0" topLeftCell="A1">
      <selection activeCell="G26" sqref="G26"/>
    </sheetView>
  </sheetViews>
  <sheetFormatPr defaultColWidth="9.00390625" defaultRowHeight="12.75"/>
  <cols>
    <col min="1" max="1" width="3.25390625" style="0" customWidth="1"/>
    <col min="2" max="2" width="11.75390625" style="93" customWidth="1"/>
    <col min="3" max="3" width="92.00390625" style="0" customWidth="1"/>
    <col min="4" max="4" width="9.125" style="0" customWidth="1"/>
    <col min="5" max="5" width="6.75390625" style="0" customWidth="1"/>
    <col min="6" max="6" width="8.375" style="0" customWidth="1"/>
    <col min="8" max="8" width="2.25390625" style="0" customWidth="1"/>
  </cols>
  <sheetData>
    <row r="1" ht="24.75" customHeight="1">
      <c r="C1" s="60" t="s">
        <v>407</v>
      </c>
    </row>
    <row r="2" spans="2:3" ht="15" customHeight="1">
      <c r="B2" s="94" t="s">
        <v>14</v>
      </c>
      <c r="C2" s="62" t="s">
        <v>15</v>
      </c>
    </row>
    <row r="3" spans="2:3" ht="15" customHeight="1">
      <c r="B3" s="94" t="s">
        <v>16</v>
      </c>
      <c r="C3" s="62" t="s">
        <v>359</v>
      </c>
    </row>
    <row r="4" spans="2:3" ht="15" customHeight="1">
      <c r="B4" s="94" t="s">
        <v>18</v>
      </c>
      <c r="C4" s="62"/>
    </row>
    <row r="5" spans="2:3" ht="15" customHeight="1">
      <c r="B5" s="94" t="s">
        <v>19</v>
      </c>
      <c r="C5" s="63" t="s">
        <v>389</v>
      </c>
    </row>
    <row r="6" ht="15" customHeight="1"/>
    <row r="7" ht="1.5" customHeight="1"/>
    <row r="8" spans="1:7" s="71" customFormat="1" ht="15" customHeight="1">
      <c r="A8" s="64" t="s">
        <v>21</v>
      </c>
      <c r="B8" s="95" t="s">
        <v>22</v>
      </c>
      <c r="C8" s="64" t="s">
        <v>23</v>
      </c>
      <c r="D8" s="64" t="s">
        <v>24</v>
      </c>
      <c r="E8" s="64" t="s">
        <v>25</v>
      </c>
      <c r="F8" s="101" t="s">
        <v>26</v>
      </c>
      <c r="G8" s="64" t="s">
        <v>1</v>
      </c>
    </row>
    <row r="9" spans="1:7" ht="1.5" customHeight="1">
      <c r="A9" s="65"/>
      <c r="B9" s="96"/>
      <c r="C9" s="65"/>
      <c r="D9" s="65"/>
      <c r="E9" s="65"/>
      <c r="F9" s="102"/>
      <c r="G9" s="65"/>
    </row>
    <row r="10" spans="1:7" ht="5.25" customHeight="1">
      <c r="A10" s="65"/>
      <c r="B10" s="96"/>
      <c r="C10" s="65"/>
      <c r="D10" s="65"/>
      <c r="E10" s="65"/>
      <c r="F10" s="102"/>
      <c r="G10" s="65"/>
    </row>
    <row r="11" spans="1:7" s="71" customFormat="1" ht="15" customHeight="1">
      <c r="A11" s="72">
        <v>1</v>
      </c>
      <c r="B11" s="73" t="s">
        <v>390</v>
      </c>
      <c r="C11" s="74" t="s">
        <v>391</v>
      </c>
      <c r="D11" s="75"/>
      <c r="E11" s="74"/>
      <c r="F11" s="98"/>
      <c r="G11" s="76"/>
    </row>
    <row r="12" spans="1:7" ht="30" customHeight="1">
      <c r="A12" s="77">
        <v>1</v>
      </c>
      <c r="B12" s="78" t="s">
        <v>390</v>
      </c>
      <c r="C12" s="82" t="s">
        <v>392</v>
      </c>
      <c r="D12" s="80">
        <v>2</v>
      </c>
      <c r="E12" s="79" t="s">
        <v>27</v>
      </c>
      <c r="F12" s="99"/>
      <c r="G12" s="81">
        <f aca="true" t="shared" si="0" ref="G12:G23">ROUND(D12*F12,2)</f>
        <v>0</v>
      </c>
    </row>
    <row r="13" spans="1:7" ht="15" customHeight="1">
      <c r="A13" s="77">
        <v>2</v>
      </c>
      <c r="B13" s="78" t="s">
        <v>390</v>
      </c>
      <c r="C13" s="79" t="s">
        <v>393</v>
      </c>
      <c r="D13" s="80">
        <v>2</v>
      </c>
      <c r="E13" s="79" t="s">
        <v>27</v>
      </c>
      <c r="F13" s="99"/>
      <c r="G13" s="81">
        <f t="shared" si="0"/>
        <v>0</v>
      </c>
    </row>
    <row r="14" spans="1:7" ht="15" customHeight="1">
      <c r="A14" s="77">
        <v>3</v>
      </c>
      <c r="B14" s="78" t="s">
        <v>390</v>
      </c>
      <c r="C14" s="79" t="s">
        <v>394</v>
      </c>
      <c r="D14" s="80">
        <v>2</v>
      </c>
      <c r="E14" s="79" t="s">
        <v>27</v>
      </c>
      <c r="F14" s="99"/>
      <c r="G14" s="81">
        <f t="shared" si="0"/>
        <v>0</v>
      </c>
    </row>
    <row r="15" spans="1:7" ht="19.5" customHeight="1">
      <c r="A15" s="77">
        <v>4</v>
      </c>
      <c r="B15" s="78" t="s">
        <v>390</v>
      </c>
      <c r="C15" s="79" t="s">
        <v>395</v>
      </c>
      <c r="D15" s="80">
        <v>120</v>
      </c>
      <c r="E15" s="105" t="s">
        <v>396</v>
      </c>
      <c r="F15" s="99"/>
      <c r="G15" s="81">
        <f t="shared" si="0"/>
        <v>0</v>
      </c>
    </row>
    <row r="16" spans="1:7" ht="15" customHeight="1">
      <c r="A16" s="77">
        <v>5</v>
      </c>
      <c r="B16" s="78" t="s">
        <v>390</v>
      </c>
      <c r="C16" s="79" t="s">
        <v>397</v>
      </c>
      <c r="D16" s="80">
        <v>16</v>
      </c>
      <c r="E16" s="79" t="s">
        <v>50</v>
      </c>
      <c r="F16" s="99"/>
      <c r="G16" s="81">
        <f t="shared" si="0"/>
        <v>0</v>
      </c>
    </row>
    <row r="17" spans="1:7" ht="15" customHeight="1">
      <c r="A17" s="77">
        <v>6</v>
      </c>
      <c r="B17" s="78" t="s">
        <v>390</v>
      </c>
      <c r="C17" s="79" t="s">
        <v>398</v>
      </c>
      <c r="D17" s="80">
        <v>50</v>
      </c>
      <c r="E17" s="79" t="s">
        <v>50</v>
      </c>
      <c r="F17" s="99"/>
      <c r="G17" s="81">
        <f t="shared" si="0"/>
        <v>0</v>
      </c>
    </row>
    <row r="18" spans="1:7" ht="15" customHeight="1">
      <c r="A18" s="77">
        <v>7</v>
      </c>
      <c r="B18" s="78" t="s">
        <v>390</v>
      </c>
      <c r="C18" s="79" t="s">
        <v>399</v>
      </c>
      <c r="D18" s="80">
        <v>90</v>
      </c>
      <c r="E18" s="79" t="s">
        <v>55</v>
      </c>
      <c r="F18" s="99"/>
      <c r="G18" s="81">
        <f t="shared" si="0"/>
        <v>0</v>
      </c>
    </row>
    <row r="19" spans="1:7" ht="15" customHeight="1">
      <c r="A19" s="77">
        <v>8</v>
      </c>
      <c r="B19" s="78" t="s">
        <v>390</v>
      </c>
      <c r="C19" s="79" t="s">
        <v>400</v>
      </c>
      <c r="D19" s="80">
        <v>20</v>
      </c>
      <c r="E19" s="79" t="s">
        <v>50</v>
      </c>
      <c r="F19" s="99"/>
      <c r="G19" s="81">
        <f t="shared" si="0"/>
        <v>0</v>
      </c>
    </row>
    <row r="20" spans="1:7" ht="15" customHeight="1">
      <c r="A20" s="77">
        <v>9</v>
      </c>
      <c r="B20" s="78" t="s">
        <v>390</v>
      </c>
      <c r="C20" s="79" t="s">
        <v>401</v>
      </c>
      <c r="D20" s="80">
        <v>2</v>
      </c>
      <c r="E20" s="79" t="s">
        <v>27</v>
      </c>
      <c r="F20" s="99"/>
      <c r="G20" s="81">
        <f t="shared" si="0"/>
        <v>0</v>
      </c>
    </row>
    <row r="21" spans="1:7" ht="15" customHeight="1">
      <c r="A21" s="77">
        <v>10</v>
      </c>
      <c r="B21" s="78" t="s">
        <v>361</v>
      </c>
      <c r="C21" s="79" t="s">
        <v>402</v>
      </c>
      <c r="D21" s="80">
        <v>30</v>
      </c>
      <c r="E21" s="79" t="s">
        <v>55</v>
      </c>
      <c r="F21" s="99"/>
      <c r="G21" s="81">
        <f t="shared" si="0"/>
        <v>0</v>
      </c>
    </row>
    <row r="22" spans="1:7" ht="15" customHeight="1">
      <c r="A22" s="77">
        <v>11</v>
      </c>
      <c r="B22" s="78" t="s">
        <v>390</v>
      </c>
      <c r="C22" s="79" t="s">
        <v>382</v>
      </c>
      <c r="D22" s="80">
        <v>2</v>
      </c>
      <c r="E22" s="79" t="s">
        <v>50</v>
      </c>
      <c r="F22" s="99"/>
      <c r="G22" s="81">
        <f t="shared" si="0"/>
        <v>0</v>
      </c>
    </row>
    <row r="23" spans="1:7" ht="15" customHeight="1">
      <c r="A23" s="77">
        <v>12</v>
      </c>
      <c r="B23" s="78" t="s">
        <v>390</v>
      </c>
      <c r="C23" s="79" t="s">
        <v>403</v>
      </c>
      <c r="D23" s="80">
        <v>2</v>
      </c>
      <c r="E23" s="79" t="s">
        <v>50</v>
      </c>
      <c r="F23" s="99"/>
      <c r="G23" s="81">
        <f t="shared" si="0"/>
        <v>0</v>
      </c>
    </row>
    <row r="24" spans="6:7" ht="15">
      <c r="F24" s="97" t="s">
        <v>328</v>
      </c>
      <c r="G24" s="104">
        <f>SUM(G12:G23)</f>
        <v>0</v>
      </c>
    </row>
  </sheetData>
  <sheetProtection password="D284" sheet="1" formatCells="0" formatColumns="0" formatRows="0" insertColumns="0" insertRows="0" insertHyperlinks="0" deleteColumns="0" deleteRows="0" sort="0" autoFilter="0" pivotTables="0"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2"/>
  <sheetViews>
    <sheetView showGridLines="0" showZeros="0" zoomScaleSheetLayoutView="100" workbookViewId="0" topLeftCell="A1">
      <selection activeCell="D17" sqref="D17:D18"/>
    </sheetView>
  </sheetViews>
  <sheetFormatPr defaultColWidth="9.00390625" defaultRowHeight="12.75"/>
  <cols>
    <col min="1" max="1" width="5.75390625" style="7" customWidth="1"/>
    <col min="2" max="2" width="7.75390625" style="7" customWidth="1"/>
    <col min="3" max="3" width="55.75390625" style="7" customWidth="1"/>
    <col min="4" max="4" width="15.75390625" style="7" customWidth="1"/>
    <col min="5" max="5" width="5.75390625" style="7" customWidth="1"/>
    <col min="6" max="16384" width="9.125" style="7" customWidth="1"/>
  </cols>
  <sheetData>
    <row r="1" spans="1:8" s="5" customFormat="1" ht="41.25" customHeight="1">
      <c r="A1" s="107" t="s">
        <v>9</v>
      </c>
      <c r="B1" s="108"/>
      <c r="C1" s="108"/>
      <c r="D1" s="108"/>
      <c r="E1" s="108"/>
      <c r="F1" s="2"/>
      <c r="G1" s="3"/>
      <c r="H1" s="4"/>
    </row>
    <row r="2" spans="2:6" s="5" customFormat="1" ht="20.25" customHeight="1">
      <c r="B2" s="1"/>
      <c r="C2" s="1"/>
      <c r="D2" s="1"/>
      <c r="E2" s="1"/>
      <c r="F2" s="6"/>
    </row>
    <row r="3" spans="2:8" ht="18.75">
      <c r="B3" s="110" t="s">
        <v>407</v>
      </c>
      <c r="C3" s="110"/>
      <c r="D3" s="110"/>
      <c r="E3" s="110"/>
      <c r="F3" s="8"/>
      <c r="G3" s="8"/>
      <c r="H3" s="8"/>
    </row>
    <row r="4" spans="2:5" s="9" customFormat="1" ht="20.25">
      <c r="B4" s="109"/>
      <c r="C4" s="109"/>
      <c r="D4" s="109"/>
      <c r="E4" s="109"/>
    </row>
    <row r="5" spans="2:5" ht="18.75">
      <c r="B5" s="10"/>
      <c r="C5" s="10"/>
      <c r="D5" s="10"/>
      <c r="E5" s="10"/>
    </row>
    <row r="6" spans="2:5" ht="18.75">
      <c r="B6" s="111" t="s">
        <v>5</v>
      </c>
      <c r="C6" s="111"/>
      <c r="D6" s="111"/>
      <c r="E6" s="111"/>
    </row>
    <row r="7" spans="2:5" ht="13.5" thickBot="1">
      <c r="B7" s="11"/>
      <c r="C7" s="12"/>
      <c r="D7" s="5"/>
      <c r="E7" s="5"/>
    </row>
    <row r="8" spans="2:5" s="13" customFormat="1" ht="25.5" customHeight="1" thickTop="1">
      <c r="B8" s="14" t="s">
        <v>2</v>
      </c>
      <c r="C8" s="15" t="s">
        <v>0</v>
      </c>
      <c r="D8" s="16" t="s">
        <v>1</v>
      </c>
      <c r="E8" s="17"/>
    </row>
    <row r="9" spans="2:5" s="13" customFormat="1" ht="25.5" customHeight="1" thickBot="1">
      <c r="B9" s="18"/>
      <c r="C9" s="19"/>
      <c r="D9" s="20" t="s">
        <v>3</v>
      </c>
      <c r="E9" s="21"/>
    </row>
    <row r="10" spans="2:5" s="22" customFormat="1" ht="15" customHeight="1" thickTop="1">
      <c r="B10" s="23">
        <v>1</v>
      </c>
      <c r="C10" s="24">
        <v>2</v>
      </c>
      <c r="D10" s="25">
        <v>3</v>
      </c>
      <c r="E10" s="26"/>
    </row>
    <row r="11" spans="2:5" s="42" customFormat="1" ht="19.5" customHeight="1">
      <c r="B11" s="43" t="s">
        <v>10</v>
      </c>
      <c r="C11" s="44" t="s">
        <v>12</v>
      </c>
      <c r="D11" s="59">
        <f>'Ia'!G233</f>
        <v>0</v>
      </c>
      <c r="E11" s="45"/>
    </row>
    <row r="12" spans="2:5" s="42" customFormat="1" ht="19.5" customHeight="1">
      <c r="B12" s="46" t="s">
        <v>11</v>
      </c>
      <c r="C12" s="44" t="s">
        <v>13</v>
      </c>
      <c r="D12" s="59">
        <f>'Ib'!H50</f>
        <v>0</v>
      </c>
      <c r="E12" s="45"/>
    </row>
    <row r="13" spans="2:5" s="42" customFormat="1" ht="19.5" customHeight="1">
      <c r="B13" s="46">
        <v>2</v>
      </c>
      <c r="C13" s="56" t="s">
        <v>7</v>
      </c>
      <c r="D13" s="59">
        <f>2!G37</f>
        <v>0</v>
      </c>
      <c r="E13" s="45"/>
    </row>
    <row r="14" spans="2:5" s="42" customFormat="1" ht="19.5" customHeight="1">
      <c r="B14" s="46">
        <v>3</v>
      </c>
      <c r="C14" s="56" t="s">
        <v>8</v>
      </c>
      <c r="D14" s="59">
        <f>3!G24</f>
        <v>0</v>
      </c>
      <c r="E14" s="45"/>
    </row>
    <row r="15" spans="2:5" s="42" customFormat="1" ht="19.5" customHeight="1">
      <c r="B15" s="46"/>
      <c r="C15" s="103" t="s">
        <v>408</v>
      </c>
      <c r="D15" s="59">
        <f>ROUND(SUM(D11:D14),2)</f>
        <v>0</v>
      </c>
      <c r="E15" s="45"/>
    </row>
    <row r="16" spans="2:5" s="42" customFormat="1" ht="19.5" customHeight="1" thickBot="1">
      <c r="B16" s="46"/>
      <c r="C16" s="103" t="s">
        <v>404</v>
      </c>
      <c r="D16" s="59">
        <f>ROUND(SUM(D11:D14)*0.05,2)</f>
        <v>0</v>
      </c>
      <c r="E16" s="45"/>
    </row>
    <row r="17" spans="2:5" s="47" customFormat="1" ht="24.75" customHeight="1" thickBot="1" thickTop="1">
      <c r="B17" s="48"/>
      <c r="C17" s="49" t="s">
        <v>409</v>
      </c>
      <c r="D17" s="58">
        <f>SUM(D15:D16)</f>
        <v>0</v>
      </c>
      <c r="E17" s="50"/>
    </row>
    <row r="18" spans="2:5" s="47" customFormat="1" ht="24.75" customHeight="1" thickTop="1">
      <c r="B18" s="38"/>
      <c r="C18" s="39" t="s">
        <v>4</v>
      </c>
      <c r="D18" s="57">
        <f>ROUND(0.23*D17,2)</f>
        <v>0</v>
      </c>
      <c r="E18" s="50"/>
    </row>
    <row r="19" spans="2:18" s="51" customFormat="1" ht="21.75" customHeight="1" thickBot="1">
      <c r="B19" s="52"/>
      <c r="C19" s="53" t="s">
        <v>6</v>
      </c>
      <c r="D19" s="40">
        <f>D17+D18</f>
        <v>0</v>
      </c>
      <c r="E19" s="54"/>
      <c r="F19" s="55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2:14" ht="13.5" thickTop="1">
      <c r="B20" s="28"/>
      <c r="C20" s="29"/>
      <c r="D20" s="30"/>
      <c r="E20" s="30"/>
      <c r="F20" s="31"/>
      <c r="G20" s="32"/>
      <c r="H20" s="33"/>
      <c r="I20" s="33"/>
      <c r="J20" s="33"/>
      <c r="K20" s="33"/>
      <c r="L20" s="33"/>
      <c r="M20" s="33"/>
      <c r="N20" s="33"/>
    </row>
    <row r="21" spans="2:14" ht="12.75">
      <c r="B21" s="34"/>
      <c r="C21" s="41"/>
      <c r="D21" s="35"/>
      <c r="E21" s="33"/>
      <c r="F21" s="31"/>
      <c r="G21" s="32"/>
      <c r="H21" s="33"/>
      <c r="I21" s="33"/>
      <c r="J21" s="33"/>
      <c r="K21" s="33"/>
      <c r="L21" s="33"/>
      <c r="M21" s="33"/>
      <c r="N21" s="33"/>
    </row>
    <row r="22" ht="12.75">
      <c r="C22" s="36"/>
    </row>
    <row r="23" ht="12.75">
      <c r="C23" s="36"/>
    </row>
    <row r="24" ht="12.75">
      <c r="C24" s="36"/>
    </row>
    <row r="82" ht="12.75">
      <c r="C82" s="37"/>
    </row>
  </sheetData>
  <sheetProtection password="D284" sheet="1" formatCells="0" formatColumns="0" formatRows="0" insertColumns="0" insertRows="0" insertHyperlinks="0" deleteColumns="0" deleteRows="0" sort="0" autoFilter="0" pivotTables="0"/>
  <mergeCells count="4">
    <mergeCell ref="A1:E1"/>
    <mergeCell ref="B4:E4"/>
    <mergeCell ref="B3:E3"/>
    <mergeCell ref="B6:E6"/>
  </mergeCells>
  <printOptions/>
  <pageMargins left="0.75" right="0.19" top="0.78" bottom="0.78" header="0.5905511811023623" footer="0.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Ślepy kosztorys</dc:title>
  <dc:subject>Olimpia-Skarszew</dc:subject>
  <dc:creator>Robert Palicki</dc:creator>
  <cp:keywords/>
  <dc:description/>
  <cp:lastModifiedBy>Sylwia Gębarowska</cp:lastModifiedBy>
  <cp:lastPrinted>2020-03-25T09:13:04Z</cp:lastPrinted>
  <dcterms:created xsi:type="dcterms:W3CDTF">1997-03-14T22:29:30Z</dcterms:created>
  <dcterms:modified xsi:type="dcterms:W3CDTF">2020-04-07T12:09:51Z</dcterms:modified>
  <cp:category/>
  <cp:version/>
  <cp:contentType/>
  <cp:contentStatus/>
</cp:coreProperties>
</file>